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́ce_VO_ZW/ZNH Mesto Žilina_Závodie - areál /"/>
    </mc:Choice>
  </mc:AlternateContent>
  <xr:revisionPtr revIDLastSave="0" documentId="13_ncr:1_{EE094A30-680C-8F42-8C94-13DDF82D4145}" xr6:coauthVersionLast="47" xr6:coauthVersionMax="47" xr10:uidLastSave="{00000000-0000-0000-0000-000000000000}"/>
  <bookViews>
    <workbookView xWindow="0" yWindow="500" windowWidth="40960" windowHeight="20720" activeTab="1" xr2:uid="{00000000-000D-0000-FFFF-FFFF00000000}"/>
  </bookViews>
  <sheets>
    <sheet name="Rekapitulácia stavby" sheetId="1" state="veryHidden" r:id="rId1"/>
    <sheet name="as - Revitalizácia detské..." sheetId="2" r:id="rId2"/>
    <sheet name="Hárok1" sheetId="3" r:id="rId3"/>
  </sheets>
  <definedNames>
    <definedName name="_xlnm._FilterDatabase" localSheetId="1" hidden="1">'as - Revitalizácia detské...'!$C$131:$K$168</definedName>
    <definedName name="_xlnm.Print_Titles" localSheetId="1">'as - Revitalizácia detské...'!$131:$131</definedName>
    <definedName name="_xlnm.Print_Titles" localSheetId="0">'Rekapitulácia stavby'!$92:$92</definedName>
    <definedName name="_xlnm.Print_Area" localSheetId="1">'as - Revitalizácia detské...'!$C$4:$J$43,'as - Revitalizácia detské...'!$C$50:$J$76,'as - Revitalizácia detské...'!$C$82:$J$111,'as - Revitalizácia detské...'!$C$117:$J$168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2" l="1"/>
  <c r="J40" i="2"/>
  <c r="AY96" i="1"/>
  <c r="J39" i="2"/>
  <c r="AX96" i="1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T160" i="2" s="1"/>
  <c r="R161" i="2"/>
  <c r="R160" i="2"/>
  <c r="P161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T146" i="2" s="1"/>
  <c r="R147" i="2"/>
  <c r="R146" i="2" s="1"/>
  <c r="P147" i="2"/>
  <c r="P146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5" i="2"/>
  <c r="BH135" i="2"/>
  <c r="BG135" i="2"/>
  <c r="BE135" i="2"/>
  <c r="T135" i="2"/>
  <c r="R135" i="2"/>
  <c r="P135" i="2"/>
  <c r="J128" i="2"/>
  <c r="F128" i="2"/>
  <c r="F126" i="2"/>
  <c r="E124" i="2"/>
  <c r="J33" i="2"/>
  <c r="J93" i="2"/>
  <c r="F93" i="2"/>
  <c r="F91" i="2"/>
  <c r="E89" i="2"/>
  <c r="J26" i="2"/>
  <c r="E26" i="2"/>
  <c r="J129" i="2" s="1"/>
  <c r="J25" i="2"/>
  <c r="J20" i="2"/>
  <c r="E20" i="2"/>
  <c r="F129" i="2"/>
  <c r="J19" i="2"/>
  <c r="E7" i="2"/>
  <c r="E85" i="2"/>
  <c r="L90" i="1"/>
  <c r="AM90" i="1"/>
  <c r="AM89" i="1"/>
  <c r="L89" i="1"/>
  <c r="AM87" i="1"/>
  <c r="L87" i="1"/>
  <c r="L85" i="1"/>
  <c r="L84" i="1"/>
  <c r="BK168" i="2"/>
  <c r="BK161" i="2"/>
  <c r="BK153" i="2"/>
  <c r="BK144" i="2"/>
  <c r="BK140" i="2"/>
  <c r="BK159" i="2"/>
  <c r="BK157" i="2"/>
  <c r="BK155" i="2"/>
  <c r="BK150" i="2"/>
  <c r="AS95" i="1"/>
  <c r="BK167" i="2"/>
  <c r="BK166" i="2"/>
  <c r="BK164" i="2"/>
  <c r="BK151" i="2"/>
  <c r="BK147" i="2"/>
  <c r="BK142" i="2"/>
  <c r="BK135" i="2"/>
  <c r="BK165" i="2"/>
  <c r="BK158" i="2"/>
  <c r="BK156" i="2"/>
  <c r="BK154" i="2"/>
  <c r="BK139" i="2"/>
  <c r="BK134" i="2" l="1"/>
  <c r="T134" i="2"/>
  <c r="BK149" i="2"/>
  <c r="P149" i="2"/>
  <c r="T149" i="2"/>
  <c r="P152" i="2"/>
  <c r="T152" i="2"/>
  <c r="R163" i="2"/>
  <c r="R162" i="2"/>
  <c r="P134" i="2"/>
  <c r="P133" i="2"/>
  <c r="R134" i="2"/>
  <c r="R149" i="2"/>
  <c r="BK152" i="2"/>
  <c r="R152" i="2"/>
  <c r="BK163" i="2"/>
  <c r="P163" i="2"/>
  <c r="P162" i="2"/>
  <c r="T163" i="2"/>
  <c r="T162" i="2" s="1"/>
  <c r="BK146" i="2"/>
  <c r="BK160" i="2"/>
  <c r="F94" i="2"/>
  <c r="E120" i="2"/>
  <c r="BF139" i="2"/>
  <c r="BF140" i="2"/>
  <c r="BF142" i="2"/>
  <c r="BF144" i="2"/>
  <c r="BF147" i="2"/>
  <c r="BF150" i="2"/>
  <c r="BF151" i="2"/>
  <c r="BF154" i="2"/>
  <c r="BF155" i="2"/>
  <c r="BF159" i="2"/>
  <c r="BF161" i="2"/>
  <c r="BF165" i="2"/>
  <c r="BF166" i="2"/>
  <c r="BF168" i="2"/>
  <c r="J94" i="2"/>
  <c r="BF135" i="2"/>
  <c r="BF153" i="2"/>
  <c r="BF156" i="2"/>
  <c r="BF157" i="2"/>
  <c r="BF158" i="2"/>
  <c r="BF164" i="2"/>
  <c r="BF167" i="2"/>
  <c r="F37" i="2"/>
  <c r="AZ96" i="1"/>
  <c r="AZ95" i="1"/>
  <c r="AZ94" i="1" s="1"/>
  <c r="W29" i="1" s="1"/>
  <c r="F40" i="2"/>
  <c r="BC96" i="1" s="1"/>
  <c r="BC95" i="1" s="1"/>
  <c r="BC94" i="1" s="1"/>
  <c r="W32" i="1" s="1"/>
  <c r="AS94" i="1"/>
  <c r="F39" i="2"/>
  <c r="BB96" i="1"/>
  <c r="BB95" i="1" s="1"/>
  <c r="AX95" i="1" s="1"/>
  <c r="J37" i="2"/>
  <c r="AV96" i="1" s="1"/>
  <c r="F41" i="2"/>
  <c r="BD96" i="1" s="1"/>
  <c r="BD95" i="1" s="1"/>
  <c r="BD94" i="1" s="1"/>
  <c r="W33" i="1" s="1"/>
  <c r="BK162" i="2" l="1"/>
  <c r="R133" i="2"/>
  <c r="R132" i="2" s="1"/>
  <c r="P132" i="2"/>
  <c r="AU96" i="1"/>
  <c r="T133" i="2"/>
  <c r="T132" i="2"/>
  <c r="BK133" i="2"/>
  <c r="AU95" i="1"/>
  <c r="AU94" i="1"/>
  <c r="AV94" i="1"/>
  <c r="AK29" i="1" s="1"/>
  <c r="AY94" i="1"/>
  <c r="AY95" i="1"/>
  <c r="BB94" i="1"/>
  <c r="AX94" i="1" s="1"/>
  <c r="AW96" i="1"/>
  <c r="AT96" i="1" s="1"/>
  <c r="AV95" i="1"/>
  <c r="BA96" i="1"/>
  <c r="BA95" i="1" s="1"/>
  <c r="AW95" i="1" s="1"/>
  <c r="BK132" i="2" l="1"/>
  <c r="AG96" i="1"/>
  <c r="AG95" i="1" s="1"/>
  <c r="BA94" i="1"/>
  <c r="W30" i="1" s="1"/>
  <c r="W31" i="1"/>
  <c r="AT95" i="1"/>
  <c r="AG94" i="1" l="1"/>
  <c r="AK26" i="1" s="1"/>
  <c r="AN95" i="1"/>
  <c r="AN96" i="1"/>
  <c r="J111" i="2"/>
  <c r="AW94" i="1"/>
  <c r="AK30" i="1"/>
  <c r="AK35" i="1"/>
  <c r="AT94" i="1" l="1"/>
  <c r="AN94" i="1" s="1"/>
</calcChain>
</file>

<file path=xl/sharedStrings.xml><?xml version="1.0" encoding="utf-8"?>
<sst xmlns="http://schemas.openxmlformats.org/spreadsheetml/2006/main" count="685" uniqueCount="229">
  <si>
    <t>Export Komplet</t>
  </si>
  <si>
    <t/>
  </si>
  <si>
    <t>2.0</t>
  </si>
  <si>
    <t>False</t>
  </si>
  <si>
    <t>{d64f92c6-671d-4da1-8071-0a9b3467ac6d}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</si>
  <si>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</si>
  <si>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</si>
  <si>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</si>
  <si>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</si>
  <si>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</si>
  <si>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</si>
  <si>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ms-Zr-2021</t>
  </si>
  <si>
    <t>Stavba:</t>
  </si>
  <si>
    <t>Nadstavba a stavebné úpravy materskej školy Závodie</t>
  </si>
  <si>
    <t>JKSO:</t>
  </si>
  <si>
    <t>KS:</t>
  </si>
  <si>
    <t>Miesto:</t>
  </si>
  <si>
    <t xml:space="preserve"> Závodie</t>
  </si>
  <si>
    <t>Dátum:</t>
  </si>
  <si>
    <t>1. 12. 2021</t>
  </si>
  <si>
    <t>Objednávateľ:</t>
  </si>
  <si>
    <t>IČO:</t>
  </si>
  <si>
    <t>Mesto Žilina</t>
  </si>
  <si>
    <t>IČ DPH:</t>
  </si>
  <si>
    <t>Zhotoviteľ:</t>
  </si>
  <si>
    <t xml:space="preserve"> </t>
  </si>
  <si>
    <t>Projektant:</t>
  </si>
  <si>
    <t>Ing.Weissová Svetlana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</si>
  <si>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</si>
  <si>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</si>
  <si>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</si>
  <si>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</si>
  <si>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</si>
  <si>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</si>
  <si>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</si>
  <si>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</si>
  <si>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</si>
  <si>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</si>
  <si>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</si>
  <si>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</si>
  <si>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</si>
  <si>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</si>
  <si>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</si>
  <si>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</si>
  <si>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</si>
  <si>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</si>
  <si>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</si>
  <si>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</si>
  <si>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</si>
  <si>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</si>
  <si>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</si>
  <si>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</si>
  <si>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</si>
  <si>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</si>
  <si>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</si>
  <si>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</si>
  <si>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</si>
  <si>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</si>
  <si>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</si>
  <si>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</si>
  <si>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</si>
  <si>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</si>
  <si>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</si>
  <si>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</si>
  <si>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</si>
  <si>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</si>
  <si>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</si>
  <si>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</si>
  <si>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</si>
  <si>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</si>
  <si>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</si>
  <si>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</si>
  <si>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</si>
  <si>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</si>
  <si>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</si>
  <si>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</si>
  <si>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3</t>
  </si>
  <si>
    <t xml:space="preserve">3-Areál MŠ </t>
  </si>
  <si>
    <t>STA</t>
  </si>
  <si>
    <t>1</t>
  </si>
  <si>
    <t>{2c2c8e46-0c3e-4362-9374-7e1e6f7bfc9c}</t>
  </si>
  <si>
    <t>/</t>
  </si>
  <si>
    <t>as</t>
  </si>
  <si>
    <t>Revitalizácia detského ihriska</t>
  </si>
  <si>
    <t>Časť</t>
  </si>
  <si>
    <t>2</t>
  </si>
  <si>
    <t>{e01ddd0d-3a33-4579-ba63-ca997106df38}</t>
  </si>
  <si>
    <t>KRYCÍ LIST ROZPOČTU</t>
  </si>
  <si>
    <t>Objekt:</t>
  </si>
  <si>
    <t xml:space="preserve">3 - 3-Areál MŠ </t>
  </si>
  <si>
    <t>Časť:</t>
  </si>
  <si>
    <t>as - Revitalizácia detského ihriska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</si>
  <si>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</si>
  <si>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</si>
  <si>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</si>
  <si>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</si>
  <si>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</si>
  <si>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</si>
  <si>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</si>
  <si>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</si>
  <si>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</si>
  <si>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</si>
  <si>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</si>
  <si>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</si>
  <si>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</si>
  <si>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</si>
  <si>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783 - Dokončovacie práce - nátery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</si>
  <si>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</si>
  <si>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</si>
  <si>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</si>
  <si>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</si>
  <si>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</si>
  <si>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</si>
  <si>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</si>
  <si>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</si>
  <si>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</si>
  <si>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</si>
  <si>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</si>
  <si>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</si>
  <si>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</si>
  <si>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</si>
  <si>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</si>
  <si>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</si>
  <si>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</si>
  <si>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</si>
  <si>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</si>
  <si>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</t>
  </si>
  <si>
    <t>Výkop ryhy do šírky 600 mm v horn.3 do 100 m3</t>
  </si>
  <si>
    <t>m3</t>
  </si>
  <si>
    <t>4</t>
  </si>
  <si>
    <t>1657860811</t>
  </si>
  <si>
    <t>VV</t>
  </si>
  <si>
    <t>"1" 0,5*0,5*0,8*3</t>
  </si>
  <si>
    <t>"5" 0,5*0,5*0,8*6</t>
  </si>
  <si>
    <t>Súčet</t>
  </si>
  <si>
    <t>132201109</t>
  </si>
  <si>
    <t>Príplatok k cene za lepivosť pri hĺbení rýh šírky do 600 mm zapažených i nezapažených s urovnaním dna v hornine 3</t>
  </si>
  <si>
    <t>-1917558022</t>
  </si>
  <si>
    <t>166101101</t>
  </si>
  <si>
    <t>Prehodenie neuľahnutého výkopku z horniny 1 až 4</t>
  </si>
  <si>
    <t>-1372904853</t>
  </si>
  <si>
    <t>1,8-0,675</t>
  </si>
  <si>
    <t>171201101</t>
  </si>
  <si>
    <t>Uloženie sypaniny do násypov s rozprestretím sypaniny vo vrstvách a s hrubým urovnaním nezhutnených</t>
  </si>
  <si>
    <t>-1300743730</t>
  </si>
  <si>
    <t>1,125</t>
  </si>
  <si>
    <t>5</t>
  </si>
  <si>
    <t>174101001</t>
  </si>
  <si>
    <t>Zásyp sypaninou so zhutnením jám, šachiet, rýh, zárezov alebo okolo objektov do 100 m3</t>
  </si>
  <si>
    <t>-1378564282</t>
  </si>
  <si>
    <t>1,8-1,125</t>
  </si>
  <si>
    <t>Zakladanie</t>
  </si>
  <si>
    <t>6</t>
  </si>
  <si>
    <t>275313711</t>
  </si>
  <si>
    <t>Betón základových pätiek, prostý tr.C 25/30</t>
  </si>
  <si>
    <t>1389007775</t>
  </si>
  <si>
    <t>0,5*0,5*0,5*3+0,5*0,5*0,5*6</t>
  </si>
  <si>
    <t>Komunikácie</t>
  </si>
  <si>
    <t>7</t>
  </si>
  <si>
    <t>589100011</t>
  </si>
  <si>
    <t>Položenie športového povrchu</t>
  </si>
  <si>
    <t>m2</t>
  </si>
  <si>
    <t>-622652283</t>
  </si>
  <si>
    <t>8</t>
  </si>
  <si>
    <t>M</t>
  </si>
  <si>
    <t>2841288280</t>
  </si>
  <si>
    <t>Umelá tráva detské ihriská, bezpečn. zatráv. rohož z elastomeru,výška pádu do 1,8m</t>
  </si>
  <si>
    <t>-1817502386</t>
  </si>
  <si>
    <t>9</t>
  </si>
  <si>
    <t>Ostatné konštrukcie a práce-búranie</t>
  </si>
  <si>
    <t>936105325.S</t>
  </si>
  <si>
    <t>Montáž hojdačiek z prvkov zložených z výroby, drevené alebo kovové, kotvené skrutkami na pevný podklad</t>
  </si>
  <si>
    <t>súb.</t>
  </si>
  <si>
    <t>-914026511</t>
  </si>
  <si>
    <t>10</t>
  </si>
  <si>
    <t>55381729242</t>
  </si>
  <si>
    <t xml:space="preserve">Detské prvky- DVOJHOJDAČKA </t>
  </si>
  <si>
    <t>ks</t>
  </si>
  <si>
    <t>-40556170</t>
  </si>
  <si>
    <t>11</t>
  </si>
  <si>
    <t>553817292421</t>
  </si>
  <si>
    <t xml:space="preserve">Detské prvky- ŠTVORHOJDAČKA reťazová </t>
  </si>
  <si>
    <t>1976212343</t>
  </si>
  <si>
    <t>12</t>
  </si>
  <si>
    <t>936105381.S15</t>
  </si>
  <si>
    <t xml:space="preserve">Montáž herných doplnkov z prvkov zložených z výroby, drevené alebo kovové, </t>
  </si>
  <si>
    <t>-1827960424</t>
  </si>
  <si>
    <t>13</t>
  </si>
  <si>
    <t>5538172795pp</t>
  </si>
  <si>
    <t>Detské prvky -hojdačka na pružine-koník</t>
  </si>
  <si>
    <t>763074712</t>
  </si>
  <si>
    <t>14</t>
  </si>
  <si>
    <t>5538172795pp2</t>
  </si>
  <si>
    <t>Detské prvky -hojdačka na pružine-pes</t>
  </si>
  <si>
    <t>134836361</t>
  </si>
  <si>
    <t>15</t>
  </si>
  <si>
    <t>5538172795pp22</t>
  </si>
  <si>
    <t>Detské prvky -hojdačka na pružine-slon</t>
  </si>
  <si>
    <t>35246615</t>
  </si>
  <si>
    <t>99</t>
  </si>
  <si>
    <t>Presun hmôt HSV</t>
  </si>
  <si>
    <t>16</t>
  </si>
  <si>
    <t>998231311</t>
  </si>
  <si>
    <t>Presun hmôt pre sadovnícke a krajinárske úpravy do 5000 m vodorovne bez zvislého presunu</t>
  </si>
  <si>
    <t>t</t>
  </si>
  <si>
    <t>-911837753</t>
  </si>
  <si>
    <t>PSV</t>
  </si>
  <si>
    <t>Práce a dodávky PSV</t>
  </si>
  <si>
    <t>783</t>
  </si>
  <si>
    <t>Dokončovacie práce - nátery</t>
  </si>
  <si>
    <t>17</t>
  </si>
  <si>
    <t>783201811</t>
  </si>
  <si>
    <t>Odstránenie starých náterov z kovových stavebných doplnkových konštrukcií oškrabaním</t>
  </si>
  <si>
    <t>1836660194</t>
  </si>
  <si>
    <t>18</t>
  </si>
  <si>
    <t>783222100</t>
  </si>
  <si>
    <t>Nátery kov.stav.doplnk.konštr. syntetické farby šedej na vzduchu schnúce dvojnásobné - 70µm</t>
  </si>
  <si>
    <t>43937489</t>
  </si>
  <si>
    <t>19</t>
  </si>
  <si>
    <t>783226100</t>
  </si>
  <si>
    <t>Nátery kov.stav.doplnk.konštr. syntetické na vzduchu schnúce základný - 35µm</t>
  </si>
  <si>
    <t>-822311202</t>
  </si>
  <si>
    <t>783601815p</t>
  </si>
  <si>
    <t>Odstránenie starých náterov zo stolárskych výrobkov oškrabaním s obrúsením, Drevené vybavenie, domčeky, lavičky</t>
  </si>
  <si>
    <t>2040791811</t>
  </si>
  <si>
    <t>21</t>
  </si>
  <si>
    <t>783894622p</t>
  </si>
  <si>
    <t>Náter farbami ekologickými riediteľnými vodou  pre náter-Drevené vybavenie, domčeky, lavičky  2x</t>
  </si>
  <si>
    <t>-615809397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</si>
</sst>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7" customHeight="1">
      <c r="AR2" s="216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6</v>
      </c>
      <c r="BT2" s="16" t="s">
        <v>7</v>
      </c>
    </row>
    <row r="3" spans="1:74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5" customHeight="1">
      <c r="B4" s="19"/>
      <c r="D4" s="20" t="s">
        <v>8</v>
      </c>
      <c r="AR4" s="19"/>
      <c r="AS4" s="21" t="s">
        <v>9</v>
      </c>
      <c r="BS4" s="16" t="s">
        <v>6</v>
      </c>
    </row>
    <row r="5" spans="1:74" s="1" customFormat="1" ht="12" customHeight="1">
      <c r="B5" s="19"/>
      <c r="D5" s="22" t="s">
        <v>10</v>
      </c>
      <c r="K5" s="195" t="s">
        <v>11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9"/>
      <c r="BS5" s="16" t="s">
        <v>6</v>
      </c>
    </row>
    <row r="6" spans="1:74" s="1" customFormat="1" ht="37" customHeight="1">
      <c r="B6" s="19"/>
      <c r="D6" s="24" t="s">
        <v>12</v>
      </c>
      <c r="K6" s="197" t="s">
        <v>13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 t="s">
        <v>19</v>
      </c>
      <c r="AR8" s="19"/>
      <c r="BS8" s="16" t="s">
        <v>6</v>
      </c>
    </row>
    <row r="9" spans="1:74" s="1" customFormat="1" ht="14.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1:74" s="1" customFormat="1" ht="18.5" customHeight="1">
      <c r="B11" s="19"/>
      <c r="E11" s="23" t="s">
        <v>22</v>
      </c>
      <c r="AK11" s="25" t="s">
        <v>23</v>
      </c>
      <c r="AN11" s="23" t="s">
        <v>1</v>
      </c>
      <c r="AR11" s="19"/>
      <c r="BS11" s="16" t="s">
        <v>6</v>
      </c>
    </row>
    <row r="12" spans="1:74" s="1" customFormat="1" ht="7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24</v>
      </c>
      <c r="AK13" s="25" t="s">
        <v>21</v>
      </c>
      <c r="AN13" s="23" t="s">
        <v>1</v>
      </c>
      <c r="AR13" s="19"/>
      <c r="BS13" s="16" t="s">
        <v>6</v>
      </c>
    </row>
    <row r="14" spans="1:74" ht="13">
      <c r="B14" s="19"/>
      <c r="E14" s="23" t="s">
        <v>25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7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26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5" customHeight="1">
      <c r="B17" s="19"/>
      <c r="E17" s="23" t="s">
        <v>27</v>
      </c>
      <c r="AK17" s="25" t="s">
        <v>23</v>
      </c>
      <c r="AN17" s="23" t="s">
        <v>1</v>
      </c>
      <c r="AR17" s="19"/>
      <c r="BS17" s="16" t="s">
        <v>28</v>
      </c>
    </row>
    <row r="18" spans="1:71" s="1" customFormat="1" ht="7" customHeight="1">
      <c r="B18" s="19"/>
      <c r="AR18" s="19"/>
      <c r="BS18" s="16" t="s">
        <v>29</v>
      </c>
    </row>
    <row r="19" spans="1:71" s="1" customFormat="1" ht="12" customHeight="1">
      <c r="B19" s="19"/>
      <c r="D19" s="25" t="s">
        <v>30</v>
      </c>
      <c r="AK19" s="25" t="s">
        <v>21</v>
      </c>
      <c r="AN19" s="23" t="s">
        <v>1</v>
      </c>
      <c r="AR19" s="19"/>
      <c r="BS19" s="16" t="s">
        <v>29</v>
      </c>
    </row>
    <row r="20" spans="1:71" s="1" customFormat="1" ht="18.5" customHeight="1">
      <c r="B20" s="19"/>
      <c r="E20" s="23" t="s">
        <v>25</v>
      </c>
      <c r="AK20" s="25" t="s">
        <v>23</v>
      </c>
      <c r="AN20" s="23" t="s">
        <v>1</v>
      </c>
      <c r="AR20" s="19"/>
      <c r="BS20" s="16" t="s">
        <v>28</v>
      </c>
    </row>
    <row r="21" spans="1:71" s="1" customFormat="1" ht="7" customHeight="1">
      <c r="B21" s="19"/>
      <c r="AR21" s="19"/>
    </row>
    <row r="22" spans="1:71" s="1" customFormat="1" ht="12" customHeight="1">
      <c r="B22" s="19"/>
      <c r="D22" s="25" t="s">
        <v>31</v>
      </c>
      <c r="AR22" s="19"/>
    </row>
    <row r="23" spans="1:71" s="1" customFormat="1" ht="16.5" customHeight="1">
      <c r="B23" s="19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9"/>
    </row>
    <row r="24" spans="1:71" s="1" customFormat="1" ht="7" customHeight="1">
      <c r="B24" s="19"/>
      <c r="AR24" s="19"/>
    </row>
    <row r="25" spans="1:71" s="1" customFormat="1" ht="7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6" customHeight="1">
      <c r="A26" s="28"/>
      <c r="B26" s="29"/>
      <c r="C26" s="28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9">
        <f>ROUND(AG94,2)</f>
        <v>0</v>
      </c>
      <c r="AL26" s="200"/>
      <c r="AM26" s="200"/>
      <c r="AN26" s="200"/>
      <c r="AO26" s="200"/>
      <c r="AP26" s="28"/>
      <c r="AQ26" s="28"/>
      <c r="AR26" s="29"/>
      <c r="BE26" s="28"/>
    </row>
    <row r="27" spans="1:71" s="2" customFormat="1" ht="7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1" t="s">
        <v>33</v>
      </c>
      <c r="M28" s="201"/>
      <c r="N28" s="201"/>
      <c r="O28" s="201"/>
      <c r="P28" s="201"/>
      <c r="Q28" s="28"/>
      <c r="R28" s="28"/>
      <c r="S28" s="28"/>
      <c r="T28" s="28"/>
      <c r="U28" s="28"/>
      <c r="V28" s="28"/>
      <c r="W28" s="201" t="s">
        <v>34</v>
      </c>
      <c r="X28" s="201"/>
      <c r="Y28" s="201"/>
      <c r="Z28" s="201"/>
      <c r="AA28" s="201"/>
      <c r="AB28" s="201"/>
      <c r="AC28" s="201"/>
      <c r="AD28" s="201"/>
      <c r="AE28" s="201"/>
      <c r="AF28" s="28"/>
      <c r="AG28" s="28"/>
      <c r="AH28" s="28"/>
      <c r="AI28" s="28"/>
      <c r="AJ28" s="28"/>
      <c r="AK28" s="201" t="s">
        <v>35</v>
      </c>
      <c r="AL28" s="201"/>
      <c r="AM28" s="201"/>
      <c r="AN28" s="201"/>
      <c r="AO28" s="201"/>
      <c r="AP28" s="28"/>
      <c r="AQ28" s="28"/>
      <c r="AR28" s="29"/>
      <c r="BE28" s="28"/>
    </row>
    <row r="29" spans="1:71" s="3" customFormat="1" ht="14.5" customHeight="1">
      <c r="B29" s="33"/>
      <c r="D29" s="25" t="s">
        <v>36</v>
      </c>
      <c r="F29" s="34" t="s">
        <v>37</v>
      </c>
      <c r="L29" s="204">
        <v>0.2</v>
      </c>
      <c r="M29" s="203"/>
      <c r="N29" s="203"/>
      <c r="O29" s="203"/>
      <c r="P29" s="203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 2)</f>
        <v>0</v>
      </c>
      <c r="AL29" s="203"/>
      <c r="AM29" s="203"/>
      <c r="AN29" s="203"/>
      <c r="AO29" s="203"/>
      <c r="AR29" s="33"/>
    </row>
    <row r="30" spans="1:71" s="3" customFormat="1" ht="14.5" customHeight="1">
      <c r="B30" s="33"/>
      <c r="F30" s="34" t="s">
        <v>38</v>
      </c>
      <c r="L30" s="204">
        <v>0.2</v>
      </c>
      <c r="M30" s="203"/>
      <c r="N30" s="203"/>
      <c r="O30" s="203"/>
      <c r="P30" s="203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0</v>
      </c>
      <c r="AL30" s="203"/>
      <c r="AM30" s="203"/>
      <c r="AN30" s="203"/>
      <c r="AO30" s="203"/>
      <c r="AR30" s="33"/>
    </row>
    <row r="31" spans="1:71" s="3" customFormat="1" ht="14.5" hidden="1" customHeight="1">
      <c r="B31" s="33"/>
      <c r="F31" s="25" t="s">
        <v>39</v>
      </c>
      <c r="L31" s="204">
        <v>0.2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3"/>
    </row>
    <row r="32" spans="1:71" s="3" customFormat="1" ht="14.5" hidden="1" customHeight="1">
      <c r="B32" s="33"/>
      <c r="F32" s="25" t="s">
        <v>40</v>
      </c>
      <c r="L32" s="204">
        <v>0.2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3"/>
    </row>
    <row r="33" spans="1:57" s="3" customFormat="1" ht="14.5" hidden="1" customHeight="1">
      <c r="B33" s="33"/>
      <c r="F33" s="34" t="s">
        <v>41</v>
      </c>
      <c r="L33" s="204">
        <v>0</v>
      </c>
      <c r="M33" s="203"/>
      <c r="N33" s="203"/>
      <c r="O33" s="203"/>
      <c r="P33" s="203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3"/>
    </row>
    <row r="34" spans="1:57" s="2" customFormat="1" ht="7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6" customHeight="1">
      <c r="A35" s="28"/>
      <c r="B35" s="29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05" t="s">
        <v>44</v>
      </c>
      <c r="Y35" s="206"/>
      <c r="Z35" s="206"/>
      <c r="AA35" s="206"/>
      <c r="AB35" s="206"/>
      <c r="AC35" s="37"/>
      <c r="AD35" s="37"/>
      <c r="AE35" s="37"/>
      <c r="AF35" s="37"/>
      <c r="AG35" s="37"/>
      <c r="AH35" s="37"/>
      <c r="AI35" s="37"/>
      <c r="AJ35" s="37"/>
      <c r="AK35" s="207">
        <f>SUM(AK26:AK33)</f>
        <v>0</v>
      </c>
      <c r="AL35" s="206"/>
      <c r="AM35" s="206"/>
      <c r="AN35" s="206"/>
      <c r="AO35" s="208"/>
      <c r="AP35" s="35"/>
      <c r="AQ35" s="35"/>
      <c r="AR35" s="29"/>
      <c r="BE35" s="28"/>
    </row>
    <row r="36" spans="1:57" s="2" customFormat="1" ht="7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5" customHeight="1">
      <c r="B38" s="19"/>
      <c r="AR38" s="19"/>
    </row>
    <row r="39" spans="1:57" s="1" customFormat="1" ht="14.5" customHeight="1">
      <c r="B39" s="19"/>
      <c r="AR39" s="19"/>
    </row>
    <row r="40" spans="1:57" s="1" customFormat="1" ht="14.5" customHeight="1">
      <c r="B40" s="19"/>
      <c r="AR40" s="19"/>
    </row>
    <row r="41" spans="1:57" s="1" customFormat="1" ht="14.5" customHeight="1">
      <c r="B41" s="19"/>
      <c r="AR41" s="19"/>
    </row>
    <row r="42" spans="1:57" s="1" customFormat="1" ht="14.5" customHeight="1">
      <c r="B42" s="19"/>
      <c r="AR42" s="19"/>
    </row>
    <row r="43" spans="1:57" s="1" customFormat="1" ht="14.5" customHeight="1">
      <c r="B43" s="19"/>
      <c r="AR43" s="19"/>
    </row>
    <row r="44" spans="1:57" s="1" customFormat="1" ht="14.5" customHeight="1">
      <c r="B44" s="19"/>
      <c r="AR44" s="19"/>
    </row>
    <row r="45" spans="1:57" s="1" customFormat="1" ht="14.5" customHeight="1">
      <c r="B45" s="19"/>
      <c r="AR45" s="19"/>
    </row>
    <row r="46" spans="1:57" s="1" customFormat="1" ht="14.5" customHeight="1">
      <c r="B46" s="19"/>
      <c r="AR46" s="19"/>
    </row>
    <row r="47" spans="1:57" s="1" customFormat="1" ht="14.5" customHeight="1">
      <c r="B47" s="19"/>
      <c r="AR47" s="19"/>
    </row>
    <row r="48" spans="1:57" s="1" customFormat="1" ht="14.5" customHeight="1">
      <c r="B48" s="19"/>
      <c r="AR48" s="19"/>
    </row>
    <row r="49" spans="1:57" s="2" customFormat="1" ht="14.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">
      <c r="A60" s="28"/>
      <c r="B60" s="29"/>
      <c r="C60" s="28"/>
      <c r="D60" s="42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2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2" t="s">
        <v>47</v>
      </c>
      <c r="AI60" s="31"/>
      <c r="AJ60" s="31"/>
      <c r="AK60" s="31"/>
      <c r="AL60" s="31"/>
      <c r="AM60" s="42" t="s">
        <v>48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">
      <c r="A64" s="28"/>
      <c r="B64" s="29"/>
      <c r="C64" s="28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">
      <c r="A75" s="28"/>
      <c r="B75" s="29"/>
      <c r="C75" s="28"/>
      <c r="D75" s="42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2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2" t="s">
        <v>47</v>
      </c>
      <c r="AI75" s="31"/>
      <c r="AJ75" s="31"/>
      <c r="AK75" s="31"/>
      <c r="AL75" s="31"/>
      <c r="AM75" s="42" t="s">
        <v>48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7" customHeight="1">
      <c r="A77" s="28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9"/>
      <c r="BE77" s="28"/>
    </row>
    <row r="81" spans="1:91" s="2" customFormat="1" ht="7" customHeight="1">
      <c r="A81" s="28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9"/>
      <c r="BE81" s="28"/>
    </row>
    <row r="82" spans="1:91" s="2" customFormat="1" ht="25" customHeight="1">
      <c r="A82" s="28"/>
      <c r="B82" s="29"/>
      <c r="C82" s="20" t="s">
        <v>51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7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48"/>
      <c r="C84" s="25" t="s">
        <v>10</v>
      </c>
      <c r="L84" s="4" t="str">
        <f>K5</f>
        <v>ms-Zr-2021</v>
      </c>
      <c r="AR84" s="48"/>
    </row>
    <row r="85" spans="1:91" s="5" customFormat="1" ht="37" customHeight="1">
      <c r="B85" s="49"/>
      <c r="C85" s="50" t="s">
        <v>12</v>
      </c>
      <c r="L85" s="231" t="str">
        <f>K6</f>
        <v>Nadstavba a stavebné úpravy materskej školy Závodie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49"/>
    </row>
    <row r="86" spans="1:91" s="2" customFormat="1" ht="7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1" t="str">
        <f>IF(K8="","",K8)</f>
        <v xml:space="preserve"> Závodie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209" t="str">
        <f>IF(AN8= "","",AN8)</f>
        <v>1. 12. 2021</v>
      </c>
      <c r="AN87" s="209"/>
      <c r="AO87" s="28"/>
      <c r="AP87" s="28"/>
      <c r="AQ87" s="28"/>
      <c r="AR87" s="29"/>
      <c r="BE87" s="28"/>
    </row>
    <row r="88" spans="1:91" s="2" customFormat="1" ht="7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5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Mesto Žilina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210" t="str">
        <f>IF(E17="","",E17)</f>
        <v>Ing.Weissová Svetlana</v>
      </c>
      <c r="AN89" s="211"/>
      <c r="AO89" s="211"/>
      <c r="AP89" s="211"/>
      <c r="AQ89" s="28"/>
      <c r="AR89" s="29"/>
      <c r="AS89" s="212" t="s">
        <v>52</v>
      </c>
      <c r="AT89" s="21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8"/>
    </row>
    <row r="90" spans="1:91" s="2" customFormat="1" ht="15.25" customHeight="1">
      <c r="A90" s="28"/>
      <c r="B90" s="29"/>
      <c r="C90" s="25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30</v>
      </c>
      <c r="AJ90" s="28"/>
      <c r="AK90" s="28"/>
      <c r="AL90" s="28"/>
      <c r="AM90" s="210" t="str">
        <f>IF(E20="","",E20)</f>
        <v xml:space="preserve"> </v>
      </c>
      <c r="AN90" s="211"/>
      <c r="AO90" s="211"/>
      <c r="AP90" s="211"/>
      <c r="AQ90" s="28"/>
      <c r="AR90" s="29"/>
      <c r="AS90" s="214"/>
      <c r="AT90" s="21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8"/>
    </row>
    <row r="91" spans="1:91" s="2" customFormat="1" ht="11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4"/>
      <c r="AT91" s="21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8"/>
    </row>
    <row r="92" spans="1:91" s="2" customFormat="1" ht="29.25" customHeight="1">
      <c r="A92" s="28"/>
      <c r="B92" s="29"/>
      <c r="C92" s="222" t="s">
        <v>53</v>
      </c>
      <c r="D92" s="223"/>
      <c r="E92" s="223"/>
      <c r="F92" s="223"/>
      <c r="G92" s="223"/>
      <c r="H92" s="57"/>
      <c r="I92" s="224" t="s">
        <v>54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5" t="s">
        <v>55</v>
      </c>
      <c r="AH92" s="223"/>
      <c r="AI92" s="223"/>
      <c r="AJ92" s="223"/>
      <c r="AK92" s="223"/>
      <c r="AL92" s="223"/>
      <c r="AM92" s="223"/>
      <c r="AN92" s="224" t="s">
        <v>56</v>
      </c>
      <c r="AO92" s="223"/>
      <c r="AP92" s="226"/>
      <c r="AQ92" s="58" t="s">
        <v>57</v>
      </c>
      <c r="AR92" s="29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8"/>
    </row>
    <row r="93" spans="1:91" s="2" customFormat="1" ht="11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8"/>
    </row>
    <row r="94" spans="1:91" s="6" customFormat="1" ht="32.5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0">
        <f>ROUND(AG95,2)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119.42762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 t="shared" ref="AZ94:BD95" si="0">ROUND(AZ95,2)</f>
        <v>0</v>
      </c>
      <c r="BA94" s="71">
        <f t="shared" si="0"/>
        <v>0</v>
      </c>
      <c r="BB94" s="71">
        <f t="shared" si="0"/>
        <v>0</v>
      </c>
      <c r="BC94" s="71">
        <f t="shared" si="0"/>
        <v>0</v>
      </c>
      <c r="BD94" s="73">
        <f t="shared" si="0"/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7" customFormat="1" ht="16.5" customHeight="1">
      <c r="B95" s="76"/>
      <c r="C95" s="77"/>
      <c r="D95" s="230" t="s">
        <v>76</v>
      </c>
      <c r="E95" s="230"/>
      <c r="F95" s="230"/>
      <c r="G95" s="230"/>
      <c r="H95" s="230"/>
      <c r="I95" s="78"/>
      <c r="J95" s="230" t="s">
        <v>77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9">
        <f>ROUND(AG96,2)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79" t="s">
        <v>78</v>
      </c>
      <c r="AR95" s="76"/>
      <c r="AS95" s="80">
        <f>ROUND(AS96,2)</f>
        <v>0</v>
      </c>
      <c r="AT95" s="81">
        <f>ROUND(SUM(AV95:AW95),2)</f>
        <v>0</v>
      </c>
      <c r="AU95" s="82">
        <f>ROUND(AU96,5)</f>
        <v>119.42762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 t="shared" si="0"/>
        <v>0</v>
      </c>
      <c r="BA95" s="81">
        <f t="shared" si="0"/>
        <v>0</v>
      </c>
      <c r="BB95" s="81">
        <f t="shared" si="0"/>
        <v>0</v>
      </c>
      <c r="BC95" s="81">
        <f t="shared" si="0"/>
        <v>0</v>
      </c>
      <c r="BD95" s="83">
        <f t="shared" si="0"/>
        <v>0</v>
      </c>
      <c r="BS95" s="84" t="s">
        <v>71</v>
      </c>
      <c r="BT95" s="84" t="s">
        <v>79</v>
      </c>
      <c r="BU95" s="84" t="s">
        <v>73</v>
      </c>
      <c r="BV95" s="84" t="s">
        <v>74</v>
      </c>
      <c r="BW95" s="84" t="s">
        <v>80</v>
      </c>
      <c r="BX95" s="84" t="s">
        <v>4</v>
      </c>
      <c r="CL95" s="84" t="s">
        <v>1</v>
      </c>
      <c r="CM95" s="84" t="s">
        <v>72</v>
      </c>
    </row>
    <row r="96" spans="1:91" s="4" customFormat="1" ht="16.5" customHeight="1">
      <c r="A96" s="85" t="s">
        <v>81</v>
      </c>
      <c r="B96" s="48"/>
      <c r="C96" s="10"/>
      <c r="D96" s="10"/>
      <c r="E96" s="219" t="s">
        <v>82</v>
      </c>
      <c r="F96" s="219"/>
      <c r="G96" s="219"/>
      <c r="H96" s="219"/>
      <c r="I96" s="219"/>
      <c r="J96" s="10"/>
      <c r="K96" s="219" t="s">
        <v>83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'as - Revitalizácia detské...'!J34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6" t="s">
        <v>84</v>
      </c>
      <c r="AR96" s="48"/>
      <c r="AS96" s="87">
        <v>0</v>
      </c>
      <c r="AT96" s="88">
        <f>ROUND(SUM(AV96:AW96),2)</f>
        <v>0</v>
      </c>
      <c r="AU96" s="89">
        <f>'as - Revitalizácia detské...'!P132</f>
        <v>119.427617</v>
      </c>
      <c r="AV96" s="88">
        <f>'as - Revitalizácia detské...'!J37</f>
        <v>0</v>
      </c>
      <c r="AW96" s="88">
        <f>'as - Revitalizácia detské...'!J38</f>
        <v>0</v>
      </c>
      <c r="AX96" s="88">
        <f>'as - Revitalizácia detské...'!J39</f>
        <v>0</v>
      </c>
      <c r="AY96" s="88">
        <f>'as - Revitalizácia detské...'!J40</f>
        <v>0</v>
      </c>
      <c r="AZ96" s="88">
        <f>'as - Revitalizácia detské...'!F37</f>
        <v>0</v>
      </c>
      <c r="BA96" s="88">
        <f>'as - Revitalizácia detské...'!F38</f>
        <v>0</v>
      </c>
      <c r="BB96" s="88">
        <f>'as - Revitalizácia detské...'!F39</f>
        <v>0</v>
      </c>
      <c r="BC96" s="88">
        <f>'as - Revitalizácia detské...'!F40</f>
        <v>0</v>
      </c>
      <c r="BD96" s="90">
        <f>'as - Revitalizácia detské...'!F41</f>
        <v>0</v>
      </c>
      <c r="BT96" s="23" t="s">
        <v>85</v>
      </c>
      <c r="BV96" s="23" t="s">
        <v>74</v>
      </c>
      <c r="BW96" s="23" t="s">
        <v>86</v>
      </c>
      <c r="BX96" s="23" t="s">
        <v>80</v>
      </c>
      <c r="CL96" s="23" t="s">
        <v>1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7" customHeight="1">
      <c r="A98" s="28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as - Revitalizácia detské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9"/>
  <sheetViews>
    <sheetView showGridLines="0" tabSelected="1" workbookViewId="0">
      <selection activeCell="AE152" sqref="AE15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10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91"/>
    </row>
    <row r="2" spans="1:46" s="1" customFormat="1" ht="37" customHeight="1">
      <c r="L2" s="21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86</v>
      </c>
    </row>
    <row r="3" spans="1:46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5" customHeight="1">
      <c r="B4" s="19"/>
      <c r="D4" s="20" t="s">
        <v>87</v>
      </c>
      <c r="L4" s="19"/>
      <c r="M4" s="92" t="s">
        <v>9</v>
      </c>
      <c r="AT4" s="16" t="s">
        <v>3</v>
      </c>
    </row>
    <row r="5" spans="1:46" s="1" customFormat="1" ht="7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16.5" customHeight="1">
      <c r="B7" s="19"/>
      <c r="E7" s="234" t="str">
        <f>'Rekapitulácia stavby'!K6</f>
        <v>Nadstavba a stavebné úpravy materskej školy Závodie</v>
      </c>
      <c r="F7" s="235"/>
      <c r="G7" s="235"/>
      <c r="H7" s="235"/>
      <c r="L7" s="19"/>
    </row>
    <row r="8" spans="1:46" s="1" customFormat="1" ht="12" customHeight="1">
      <c r="B8" s="19"/>
      <c r="D8" s="25" t="s">
        <v>88</v>
      </c>
      <c r="L8" s="19"/>
    </row>
    <row r="9" spans="1:46" s="2" customFormat="1" ht="16.5" customHeight="1">
      <c r="A9" s="28"/>
      <c r="B9" s="29"/>
      <c r="C9" s="28"/>
      <c r="D9" s="28"/>
      <c r="E9" s="234" t="s">
        <v>89</v>
      </c>
      <c r="F9" s="233"/>
      <c r="G9" s="233"/>
      <c r="H9" s="233"/>
      <c r="I9" s="28"/>
      <c r="J9" s="28"/>
      <c r="K9" s="28"/>
      <c r="L9" s="3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90</v>
      </c>
      <c r="E10" s="28"/>
      <c r="F10" s="28"/>
      <c r="G10" s="28"/>
      <c r="H10" s="28"/>
      <c r="I10" s="28"/>
      <c r="J10" s="28"/>
      <c r="K10" s="28"/>
      <c r="L10" s="3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6.5" customHeight="1">
      <c r="A11" s="28"/>
      <c r="B11" s="29"/>
      <c r="C11" s="28"/>
      <c r="D11" s="28"/>
      <c r="E11" s="231" t="s">
        <v>91</v>
      </c>
      <c r="F11" s="233"/>
      <c r="G11" s="233"/>
      <c r="H11" s="233"/>
      <c r="I11" s="28"/>
      <c r="J11" s="28"/>
      <c r="K11" s="28"/>
      <c r="L11" s="3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3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2" customHeight="1">
      <c r="A13" s="28"/>
      <c r="B13" s="29"/>
      <c r="C13" s="28"/>
      <c r="D13" s="25" t="s">
        <v>14</v>
      </c>
      <c r="E13" s="28"/>
      <c r="F13" s="23" t="s">
        <v>1</v>
      </c>
      <c r="G13" s="28"/>
      <c r="H13" s="28"/>
      <c r="I13" s="25" t="s">
        <v>15</v>
      </c>
      <c r="J13" s="23" t="s">
        <v>1</v>
      </c>
      <c r="K13" s="28"/>
      <c r="L13" s="3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16</v>
      </c>
      <c r="E14" s="28"/>
      <c r="F14" s="23" t="s">
        <v>17</v>
      </c>
      <c r="G14" s="28"/>
      <c r="H14" s="28"/>
      <c r="I14" s="25" t="s">
        <v>18</v>
      </c>
      <c r="J14" s="52"/>
      <c r="K14" s="28"/>
      <c r="L14" s="3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1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3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2" customHeight="1">
      <c r="A16" s="28"/>
      <c r="B16" s="29"/>
      <c r="C16" s="28"/>
      <c r="D16" s="25" t="s">
        <v>20</v>
      </c>
      <c r="E16" s="28"/>
      <c r="F16" s="28"/>
      <c r="G16" s="28"/>
      <c r="H16" s="28"/>
      <c r="I16" s="25" t="s">
        <v>21</v>
      </c>
      <c r="J16" s="23" t="s">
        <v>1</v>
      </c>
      <c r="K16" s="28"/>
      <c r="L16" s="3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52" s="2" customFormat="1" ht="18" customHeight="1">
      <c r="A17" s="28"/>
      <c r="B17" s="29"/>
      <c r="C17" s="28"/>
      <c r="D17" s="28"/>
      <c r="E17" s="23" t="s">
        <v>22</v>
      </c>
      <c r="F17" s="28"/>
      <c r="G17" s="28"/>
      <c r="H17" s="28"/>
      <c r="I17" s="25" t="s">
        <v>23</v>
      </c>
      <c r="J17" s="23" t="s">
        <v>1</v>
      </c>
      <c r="K17" s="28"/>
      <c r="L17" s="3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52" s="2" customFormat="1" ht="7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3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52" s="2" customFormat="1" ht="12" customHeight="1">
      <c r="A19" s="28"/>
      <c r="B19" s="29"/>
      <c r="C19" s="28"/>
      <c r="D19" s="25" t="s">
        <v>24</v>
      </c>
      <c r="E19" s="28"/>
      <c r="F19" s="28"/>
      <c r="G19" s="28"/>
      <c r="H19" s="28"/>
      <c r="I19" s="25" t="s">
        <v>21</v>
      </c>
      <c r="J19" s="23" t="str">
        <f>'Rekapitulácia stavby'!AN13</f>
        <v/>
      </c>
      <c r="K19" s="28"/>
      <c r="L19" s="3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52" s="2" customFormat="1" ht="18" customHeight="1">
      <c r="A20" s="28"/>
      <c r="B20" s="29"/>
      <c r="C20" s="28"/>
      <c r="D20" s="28"/>
      <c r="E20" s="195" t="str">
        <f>'Rekapitulácia stavby'!E14</f>
        <v xml:space="preserve"> </v>
      </c>
      <c r="F20" s="195"/>
      <c r="G20" s="195"/>
      <c r="H20" s="195"/>
      <c r="I20" s="25" t="s">
        <v>23</v>
      </c>
      <c r="J20" s="23" t="str">
        <f>'Rekapitulácia stavby'!AN14</f>
        <v/>
      </c>
      <c r="K20" s="28"/>
      <c r="L20" s="3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52" s="2" customFormat="1" ht="7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3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52" s="2" customFormat="1" ht="12" customHeight="1">
      <c r="A22" s="28"/>
      <c r="B22" s="29"/>
      <c r="C22" s="28"/>
      <c r="D22" s="25" t="s">
        <v>26</v>
      </c>
      <c r="E22" s="28"/>
      <c r="F22" s="28"/>
      <c r="G22" s="28"/>
      <c r="H22" s="28"/>
      <c r="I22" s="25" t="s">
        <v>21</v>
      </c>
      <c r="J22" s="23" t="s">
        <v>1</v>
      </c>
      <c r="K22" s="28"/>
      <c r="L22" s="3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52" s="2" customFormat="1" ht="18" customHeight="1">
      <c r="A23" s="28"/>
      <c r="B23" s="29"/>
      <c r="C23" s="28"/>
      <c r="D23" s="28"/>
      <c r="E23" s="23" t="s">
        <v>27</v>
      </c>
      <c r="F23" s="28"/>
      <c r="G23" s="28"/>
      <c r="H23" s="28"/>
      <c r="I23" s="25" t="s">
        <v>23</v>
      </c>
      <c r="J23" s="23" t="s">
        <v>1</v>
      </c>
      <c r="K23" s="28"/>
      <c r="L23" s="3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52" s="2" customFormat="1" ht="7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3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52" s="2" customFormat="1" ht="12" customHeight="1">
      <c r="A25" s="28"/>
      <c r="B25" s="29"/>
      <c r="C25" s="28"/>
      <c r="D25" s="25" t="s">
        <v>30</v>
      </c>
      <c r="E25" s="28"/>
      <c r="F25" s="28"/>
      <c r="G25" s="28"/>
      <c r="H25" s="28"/>
      <c r="I25" s="25" t="s">
        <v>21</v>
      </c>
      <c r="J25" s="23" t="str">
        <f>IF('Rekapitulácia stavby'!AN19="","",'Rekapitulácia stavby'!AN19)</f>
        <v/>
      </c>
      <c r="K25" s="28"/>
      <c r="L25" s="3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52" s="2" customFormat="1" ht="18" customHeight="1">
      <c r="A26" s="28"/>
      <c r="B26" s="29"/>
      <c r="C26" s="28"/>
      <c r="D26" s="28"/>
      <c r="E26" s="23" t="str">
        <f>IF('Rekapitulácia stavby'!E20="","",'Rekapitulácia stavby'!E20)</f>
        <v xml:space="preserve"> </v>
      </c>
      <c r="F26" s="28"/>
      <c r="G26" s="28"/>
      <c r="H26" s="28"/>
      <c r="I26" s="25" t="s">
        <v>23</v>
      </c>
      <c r="J26" s="23" t="str">
        <f>IF('Rekapitulácia stavby'!AN20="","",'Rekapitulácia stavby'!AN20)</f>
        <v/>
      </c>
      <c r="K26" s="28"/>
      <c r="L26" s="3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52" s="2" customFormat="1" ht="7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39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52" s="2" customFormat="1" ht="12" customHeight="1">
      <c r="A28" s="28"/>
      <c r="B28" s="29"/>
      <c r="C28" s="28"/>
      <c r="D28" s="25" t="s">
        <v>31</v>
      </c>
      <c r="E28" s="28"/>
      <c r="F28" s="28"/>
      <c r="G28" s="28"/>
      <c r="H28" s="28"/>
      <c r="I28" s="28"/>
      <c r="J28" s="28"/>
      <c r="K28" s="28"/>
      <c r="L28" s="3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52" s="8" customFormat="1" ht="16.5" customHeight="1">
      <c r="A29" s="93"/>
      <c r="B29" s="94"/>
      <c r="C29" s="93"/>
      <c r="D29" s="93"/>
      <c r="E29" s="198" t="s">
        <v>1</v>
      </c>
      <c r="F29" s="198"/>
      <c r="G29" s="198"/>
      <c r="H29" s="198"/>
      <c r="I29" s="93"/>
      <c r="J29" s="93"/>
      <c r="K29" s="93"/>
      <c r="L29" s="95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</row>
    <row r="30" spans="1:52" s="2" customFormat="1" ht="7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9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</row>
    <row r="31" spans="1:52" s="2" customFormat="1" ht="7" customHeight="1">
      <c r="A31" s="28"/>
      <c r="B31" s="29"/>
      <c r="C31" s="28"/>
      <c r="D31" s="63"/>
      <c r="E31" s="63"/>
      <c r="F31" s="63"/>
      <c r="G31" s="63"/>
      <c r="H31" s="63"/>
      <c r="I31" s="63"/>
      <c r="J31" s="63"/>
      <c r="K31" s="63"/>
      <c r="L31" s="3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52" s="2" customFormat="1" ht="14.5" customHeight="1">
      <c r="A32" s="28"/>
      <c r="B32" s="29"/>
      <c r="C32" s="28"/>
      <c r="D32" s="23" t="s">
        <v>92</v>
      </c>
      <c r="E32" s="28"/>
      <c r="F32" s="28"/>
      <c r="G32" s="28"/>
      <c r="H32" s="28"/>
      <c r="I32" s="28"/>
      <c r="J32" s="99"/>
      <c r="K32" s="28"/>
      <c r="L32" s="3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52" s="2" customFormat="1" ht="14.5" customHeight="1">
      <c r="A33" s="28"/>
      <c r="B33" s="29"/>
      <c r="C33" s="28"/>
      <c r="D33" s="100" t="s">
        <v>93</v>
      </c>
      <c r="E33" s="28"/>
      <c r="F33" s="28"/>
      <c r="G33" s="28"/>
      <c r="H33" s="28"/>
      <c r="I33" s="28"/>
      <c r="J33" s="99">
        <f>J109</f>
        <v>0</v>
      </c>
      <c r="K33" s="28"/>
      <c r="L33" s="97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</row>
    <row r="34" spans="1:52" s="2" customFormat="1" ht="25.25" customHeight="1">
      <c r="A34" s="28"/>
      <c r="B34" s="29"/>
      <c r="C34" s="28"/>
      <c r="D34" s="101" t="s">
        <v>32</v>
      </c>
      <c r="E34" s="28"/>
      <c r="F34" s="28"/>
      <c r="G34" s="28"/>
      <c r="H34" s="28"/>
      <c r="I34" s="28"/>
      <c r="J34" s="68"/>
      <c r="K34" s="28"/>
      <c r="L34" s="3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52" s="2" customFormat="1" ht="7" customHeight="1">
      <c r="A35" s="28"/>
      <c r="B35" s="29"/>
      <c r="C35" s="28"/>
      <c r="D35" s="63"/>
      <c r="E35" s="63"/>
      <c r="F35" s="63"/>
      <c r="G35" s="63"/>
      <c r="H35" s="63"/>
      <c r="I35" s="63"/>
      <c r="J35" s="63"/>
      <c r="K35" s="63"/>
      <c r="L35" s="3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52" s="2" customFormat="1" ht="14.5" customHeight="1">
      <c r="A36" s="28"/>
      <c r="B36" s="29"/>
      <c r="C36" s="28"/>
      <c r="D36" s="28"/>
      <c r="E36" s="28"/>
      <c r="F36" s="32" t="s">
        <v>34</v>
      </c>
      <c r="G36" s="28"/>
      <c r="H36" s="28"/>
      <c r="I36" s="32" t="s">
        <v>33</v>
      </c>
      <c r="J36" s="32" t="s">
        <v>35</v>
      </c>
      <c r="K36" s="28"/>
      <c r="L36" s="3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52" s="2" customFormat="1" ht="14.5" customHeight="1">
      <c r="A37" s="28"/>
      <c r="B37" s="29"/>
      <c r="C37" s="28"/>
      <c r="D37" s="102" t="s">
        <v>36</v>
      </c>
      <c r="E37" s="34" t="s">
        <v>37</v>
      </c>
      <c r="F37" s="103">
        <f>ROUND((SUM(BE109:BE110) + SUM(BE132:BE168)),  2)</f>
        <v>0</v>
      </c>
      <c r="G37" s="98"/>
      <c r="H37" s="98"/>
      <c r="I37" s="104">
        <v>0.2</v>
      </c>
      <c r="J37" s="103">
        <f>ROUND(((SUM(BE109:BE110) + SUM(BE132:BE168))*I37),  2)</f>
        <v>0</v>
      </c>
      <c r="K37" s="28"/>
      <c r="L37" s="3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52" s="2" customFormat="1" ht="14.5" customHeight="1">
      <c r="A38" s="28"/>
      <c r="B38" s="29"/>
      <c r="C38" s="28"/>
      <c r="D38" s="28"/>
      <c r="E38" s="34" t="s">
        <v>38</v>
      </c>
      <c r="F38" s="105"/>
      <c r="G38" s="28"/>
      <c r="H38" s="28"/>
      <c r="I38" s="106">
        <v>0.2</v>
      </c>
      <c r="J38" s="105"/>
      <c r="K38" s="28"/>
      <c r="L38" s="3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52" s="2" customFormat="1" ht="14.5" hidden="1" customHeight="1">
      <c r="A39" s="28"/>
      <c r="B39" s="29"/>
      <c r="C39" s="28"/>
      <c r="D39" s="28"/>
      <c r="E39" s="25" t="s">
        <v>39</v>
      </c>
      <c r="F39" s="105">
        <f>ROUND((SUM(BG109:BG110) + SUM(BG132:BG168)),  2)</f>
        <v>0</v>
      </c>
      <c r="G39" s="28"/>
      <c r="H39" s="28"/>
      <c r="I39" s="106">
        <v>0.2</v>
      </c>
      <c r="J39" s="105">
        <f>0</f>
        <v>0</v>
      </c>
      <c r="K39" s="28"/>
      <c r="L39" s="3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52" s="2" customFormat="1" ht="14.5" hidden="1" customHeight="1">
      <c r="A40" s="28"/>
      <c r="B40" s="29"/>
      <c r="C40" s="28"/>
      <c r="D40" s="28"/>
      <c r="E40" s="25" t="s">
        <v>40</v>
      </c>
      <c r="F40" s="105">
        <f>ROUND((SUM(BH109:BH110) + SUM(BH132:BH168)),  2)</f>
        <v>0</v>
      </c>
      <c r="G40" s="28"/>
      <c r="H40" s="28"/>
      <c r="I40" s="106">
        <v>0.2</v>
      </c>
      <c r="J40" s="105">
        <f>0</f>
        <v>0</v>
      </c>
      <c r="K40" s="28"/>
      <c r="L40" s="3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52" s="2" customFormat="1" ht="14.5" hidden="1" customHeight="1">
      <c r="A41" s="28"/>
      <c r="B41" s="29"/>
      <c r="C41" s="28"/>
      <c r="D41" s="28"/>
      <c r="E41" s="34" t="s">
        <v>41</v>
      </c>
      <c r="F41" s="103">
        <f>ROUND((SUM(BI109:BI110) + SUM(BI132:BI168)),  2)</f>
        <v>0</v>
      </c>
      <c r="G41" s="98"/>
      <c r="H41" s="98"/>
      <c r="I41" s="104">
        <v>0</v>
      </c>
      <c r="J41" s="103">
        <f>0</f>
        <v>0</v>
      </c>
      <c r="K41" s="28"/>
      <c r="L41" s="3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52" s="2" customFormat="1" ht="7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52" s="2" customFormat="1" ht="25.25" customHeight="1">
      <c r="A43" s="28"/>
      <c r="B43" s="29"/>
      <c r="C43" s="107"/>
      <c r="D43" s="108" t="s">
        <v>42</v>
      </c>
      <c r="E43" s="57"/>
      <c r="F43" s="57"/>
      <c r="G43" s="109" t="s">
        <v>43</v>
      </c>
      <c r="H43" s="110" t="s">
        <v>44</v>
      </c>
      <c r="I43" s="57"/>
      <c r="J43" s="111"/>
      <c r="K43" s="112"/>
      <c r="L43" s="3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52" s="2" customFormat="1" ht="14.5" customHeight="1">
      <c r="A44" s="28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39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52" s="1" customFormat="1" ht="14.5" customHeight="1">
      <c r="B45" s="19"/>
      <c r="L45" s="19"/>
    </row>
    <row r="46" spans="1:52" s="1" customFormat="1" ht="14.5" customHeight="1">
      <c r="B46" s="19"/>
      <c r="L46" s="19"/>
    </row>
    <row r="47" spans="1:52" s="1" customFormat="1" ht="14.5" customHeight="1">
      <c r="B47" s="19"/>
      <c r="L47" s="19"/>
    </row>
    <row r="48" spans="1:52" s="1" customFormat="1" ht="14.5" customHeight="1">
      <c r="B48" s="19"/>
      <c r="L48" s="19"/>
    </row>
    <row r="49" spans="1:31" s="1" customFormat="1" ht="14.5" customHeight="1">
      <c r="B49" s="19"/>
      <c r="L49" s="19"/>
    </row>
    <row r="50" spans="1:31" s="2" customFormat="1" ht="14.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">
      <c r="A61" s="28"/>
      <c r="B61" s="29"/>
      <c r="C61" s="28"/>
      <c r="D61" s="42" t="s">
        <v>47</v>
      </c>
      <c r="E61" s="31"/>
      <c r="F61" s="113" t="s">
        <v>48</v>
      </c>
      <c r="G61" s="42" t="s">
        <v>47</v>
      </c>
      <c r="H61" s="31"/>
      <c r="I61" s="31"/>
      <c r="J61" s="114" t="s">
        <v>48</v>
      </c>
      <c r="K61" s="31"/>
      <c r="L61" s="3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">
      <c r="A65" s="28"/>
      <c r="B65" s="29"/>
      <c r="C65" s="28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">
      <c r="A76" s="28"/>
      <c r="B76" s="29"/>
      <c r="C76" s="28"/>
      <c r="D76" s="42" t="s">
        <v>47</v>
      </c>
      <c r="E76" s="31"/>
      <c r="F76" s="113" t="s">
        <v>48</v>
      </c>
      <c r="G76" s="42" t="s">
        <v>47</v>
      </c>
      <c r="H76" s="31"/>
      <c r="I76" s="31"/>
      <c r="J76" s="114" t="s">
        <v>48</v>
      </c>
      <c r="K76" s="31"/>
      <c r="L76" s="3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5" customHeight="1">
      <c r="A77" s="28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7" customHeight="1">
      <c r="A81" s="28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5" customHeight="1">
      <c r="A82" s="28"/>
      <c r="B82" s="29"/>
      <c r="C82" s="20" t="s">
        <v>94</v>
      </c>
      <c r="D82" s="28"/>
      <c r="E82" s="28"/>
      <c r="F82" s="28"/>
      <c r="G82" s="28"/>
      <c r="H82" s="28"/>
      <c r="I82" s="28"/>
      <c r="J82" s="28"/>
      <c r="K82" s="28"/>
      <c r="L82" s="3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7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34" t="str">
        <f>E7</f>
        <v>Nadstavba a stavebné úpravy materskej školy Závodie</v>
      </c>
      <c r="F85" s="235"/>
      <c r="G85" s="235"/>
      <c r="H85" s="235"/>
      <c r="I85" s="28"/>
      <c r="J85" s="28"/>
      <c r="K85" s="28"/>
      <c r="L85" s="3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customHeight="1">
      <c r="B86" s="19"/>
      <c r="C86" s="25" t="s">
        <v>88</v>
      </c>
      <c r="L86" s="19"/>
    </row>
    <row r="87" spans="1:31" s="2" customFormat="1" ht="16.5" customHeight="1">
      <c r="A87" s="28"/>
      <c r="B87" s="29"/>
      <c r="C87" s="28"/>
      <c r="D87" s="28"/>
      <c r="E87" s="234" t="s">
        <v>89</v>
      </c>
      <c r="F87" s="233"/>
      <c r="G87" s="233"/>
      <c r="H87" s="233"/>
      <c r="I87" s="28"/>
      <c r="J87" s="28"/>
      <c r="K87" s="28"/>
      <c r="L87" s="3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>
      <c r="A88" s="28"/>
      <c r="B88" s="29"/>
      <c r="C88" s="25" t="s">
        <v>90</v>
      </c>
      <c r="D88" s="28"/>
      <c r="E88" s="28"/>
      <c r="F88" s="28"/>
      <c r="G88" s="28"/>
      <c r="H88" s="28"/>
      <c r="I88" s="28"/>
      <c r="J88" s="28"/>
      <c r="K88" s="28"/>
      <c r="L88" s="3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>
      <c r="A89" s="28"/>
      <c r="B89" s="29"/>
      <c r="C89" s="28"/>
      <c r="D89" s="28"/>
      <c r="E89" s="231" t="str">
        <f>E11</f>
        <v>as - Revitalizácia detského ihriska</v>
      </c>
      <c r="F89" s="233"/>
      <c r="G89" s="233"/>
      <c r="H89" s="233"/>
      <c r="I89" s="28"/>
      <c r="J89" s="28"/>
      <c r="K89" s="28"/>
      <c r="L89" s="3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7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>
      <c r="A91" s="28"/>
      <c r="B91" s="29"/>
      <c r="C91" s="25" t="s">
        <v>16</v>
      </c>
      <c r="D91" s="28"/>
      <c r="E91" s="28"/>
      <c r="F91" s="23" t="str">
        <f>F14</f>
        <v xml:space="preserve"> Závodie</v>
      </c>
      <c r="G91" s="28"/>
      <c r="H91" s="28"/>
      <c r="I91" s="25" t="s">
        <v>18</v>
      </c>
      <c r="J91" s="52"/>
      <c r="K91" s="28"/>
      <c r="L91" s="3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7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3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25.75" customHeight="1">
      <c r="A93" s="28"/>
      <c r="B93" s="29"/>
      <c r="C93" s="25" t="s">
        <v>20</v>
      </c>
      <c r="D93" s="28"/>
      <c r="E93" s="28"/>
      <c r="F93" s="23" t="str">
        <f>E17</f>
        <v>Mesto Žilina</v>
      </c>
      <c r="G93" s="28"/>
      <c r="H93" s="28"/>
      <c r="I93" s="25" t="s">
        <v>26</v>
      </c>
      <c r="J93" s="26" t="str">
        <f>E23</f>
        <v>Ing.Weissová Svetlana</v>
      </c>
      <c r="K93" s="28"/>
      <c r="L93" s="3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15.25" customHeight="1">
      <c r="A94" s="28"/>
      <c r="B94" s="29"/>
      <c r="C94" s="25" t="s">
        <v>24</v>
      </c>
      <c r="D94" s="28"/>
      <c r="E94" s="28"/>
      <c r="F94" s="23" t="str">
        <f>IF(E20="","",E20)</f>
        <v xml:space="preserve"> </v>
      </c>
      <c r="G94" s="28"/>
      <c r="H94" s="28"/>
      <c r="I94" s="25" t="s">
        <v>30</v>
      </c>
      <c r="J94" s="26" t="str">
        <f>E26</f>
        <v xml:space="preserve"> </v>
      </c>
      <c r="K94" s="28"/>
      <c r="L94" s="3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2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>
      <c r="A96" s="28"/>
      <c r="B96" s="29"/>
      <c r="C96" s="115" t="s">
        <v>95</v>
      </c>
      <c r="D96" s="107"/>
      <c r="E96" s="107"/>
      <c r="F96" s="107"/>
      <c r="G96" s="107"/>
      <c r="H96" s="107"/>
      <c r="I96" s="107"/>
      <c r="J96" s="116" t="s">
        <v>96</v>
      </c>
      <c r="K96" s="107"/>
      <c r="L96" s="3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47" s="2" customFormat="1" ht="10.2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9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3" customHeight="1">
      <c r="A98" s="28"/>
      <c r="B98" s="29"/>
      <c r="C98" s="117" t="s">
        <v>97</v>
      </c>
      <c r="D98" s="28"/>
      <c r="E98" s="28"/>
      <c r="F98" s="28"/>
      <c r="G98" s="28"/>
      <c r="H98" s="28"/>
      <c r="I98" s="28"/>
      <c r="J98" s="68"/>
      <c r="K98" s="28"/>
      <c r="L98" s="39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98</v>
      </c>
    </row>
    <row r="99" spans="1:47" s="9" customFormat="1" ht="25" customHeight="1">
      <c r="B99" s="118"/>
      <c r="D99" s="119" t="s">
        <v>99</v>
      </c>
      <c r="E99" s="120"/>
      <c r="F99" s="120"/>
      <c r="G99" s="120"/>
      <c r="H99" s="120"/>
      <c r="I99" s="120"/>
      <c r="J99" s="121"/>
      <c r="L99" s="118"/>
    </row>
    <row r="100" spans="1:47" s="10" customFormat="1" ht="20" customHeight="1">
      <c r="B100" s="122"/>
      <c r="D100" s="123" t="s">
        <v>100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20" customHeight="1">
      <c r="B101" s="122"/>
      <c r="D101" s="123" t="s">
        <v>101</v>
      </c>
      <c r="E101" s="124"/>
      <c r="F101" s="124"/>
      <c r="G101" s="124"/>
      <c r="H101" s="124"/>
      <c r="I101" s="124"/>
      <c r="J101" s="125"/>
      <c r="L101" s="122"/>
    </row>
    <row r="102" spans="1:47" s="10" customFormat="1" ht="20" customHeight="1">
      <c r="B102" s="122"/>
      <c r="D102" s="123" t="s">
        <v>102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20" customHeight="1">
      <c r="B103" s="122"/>
      <c r="D103" s="123" t="s">
        <v>103</v>
      </c>
      <c r="E103" s="124"/>
      <c r="F103" s="124"/>
      <c r="G103" s="124"/>
      <c r="H103" s="124"/>
      <c r="I103" s="124"/>
      <c r="J103" s="125"/>
      <c r="L103" s="122"/>
    </row>
    <row r="104" spans="1:47" s="10" customFormat="1" ht="20" customHeight="1">
      <c r="B104" s="122"/>
      <c r="D104" s="123" t="s">
        <v>104</v>
      </c>
      <c r="E104" s="124"/>
      <c r="F104" s="124"/>
      <c r="G104" s="124"/>
      <c r="H104" s="124"/>
      <c r="I104" s="124"/>
      <c r="J104" s="125"/>
      <c r="L104" s="122"/>
    </row>
    <row r="105" spans="1:47" s="9" customFormat="1" ht="25" customHeight="1">
      <c r="B105" s="118"/>
      <c r="D105" s="119" t="s">
        <v>105</v>
      </c>
      <c r="E105" s="120"/>
      <c r="F105" s="120"/>
      <c r="G105" s="120"/>
      <c r="H105" s="120"/>
      <c r="I105" s="120"/>
      <c r="J105" s="121"/>
      <c r="L105" s="118"/>
    </row>
    <row r="106" spans="1:47" s="10" customFormat="1" ht="20" customHeight="1">
      <c r="B106" s="122"/>
      <c r="D106" s="123" t="s">
        <v>106</v>
      </c>
      <c r="E106" s="124"/>
      <c r="F106" s="124"/>
      <c r="G106" s="124"/>
      <c r="H106" s="124"/>
      <c r="I106" s="124"/>
      <c r="J106" s="125"/>
      <c r="L106" s="122"/>
    </row>
    <row r="107" spans="1:47" s="2" customFormat="1" ht="21.7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47" s="2" customFormat="1" ht="7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47" s="2" customFormat="1" ht="29.25" customHeight="1">
      <c r="A109" s="28"/>
      <c r="B109" s="29"/>
      <c r="C109" s="117" t="s">
        <v>107</v>
      </c>
      <c r="D109" s="28"/>
      <c r="E109" s="28"/>
      <c r="F109" s="28"/>
      <c r="G109" s="28"/>
      <c r="H109" s="28"/>
      <c r="I109" s="28"/>
      <c r="J109" s="126">
        <v>0</v>
      </c>
      <c r="K109" s="28"/>
      <c r="L109" s="39"/>
      <c r="N109" s="127" t="s">
        <v>36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47" s="2" customFormat="1" ht="18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47" s="2" customFormat="1" ht="29.25" customHeight="1">
      <c r="A111" s="28"/>
      <c r="B111" s="29"/>
      <c r="C111" s="128" t="s">
        <v>108</v>
      </c>
      <c r="D111" s="107"/>
      <c r="E111" s="107"/>
      <c r="F111" s="107"/>
      <c r="G111" s="107"/>
      <c r="H111" s="107"/>
      <c r="I111" s="107"/>
      <c r="J111" s="129">
        <f>ROUND(J98+J109,2)</f>
        <v>0</v>
      </c>
      <c r="K111" s="107"/>
      <c r="L111" s="3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47" s="2" customFormat="1" ht="7" customHeight="1">
      <c r="A112" s="28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6" spans="1:31" s="2" customFormat="1" ht="7" customHeight="1">
      <c r="A116" s="28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25" customHeight="1">
      <c r="A117" s="28"/>
      <c r="B117" s="29"/>
      <c r="C117" s="20" t="s">
        <v>109</v>
      </c>
      <c r="D117" s="28"/>
      <c r="E117" s="28"/>
      <c r="F117" s="28"/>
      <c r="G117" s="28"/>
      <c r="H117" s="28"/>
      <c r="I117" s="28"/>
      <c r="J117" s="28"/>
      <c r="K117" s="28"/>
      <c r="L117" s="3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7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2" customHeight="1">
      <c r="A119" s="28"/>
      <c r="B119" s="29"/>
      <c r="C119" s="25" t="s">
        <v>12</v>
      </c>
      <c r="D119" s="28"/>
      <c r="E119" s="28"/>
      <c r="F119" s="28"/>
      <c r="G119" s="28"/>
      <c r="H119" s="28"/>
      <c r="I119" s="28"/>
      <c r="J119" s="28"/>
      <c r="K119" s="28"/>
      <c r="L119" s="3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6.5" customHeight="1">
      <c r="A120" s="28"/>
      <c r="B120" s="29"/>
      <c r="C120" s="28"/>
      <c r="D120" s="28"/>
      <c r="E120" s="234" t="str">
        <f>E7</f>
        <v>Nadstavba a stavebné úpravy materskej školy Závodie</v>
      </c>
      <c r="F120" s="235"/>
      <c r="G120" s="235"/>
      <c r="H120" s="235"/>
      <c r="I120" s="28"/>
      <c r="J120" s="28"/>
      <c r="K120" s="28"/>
      <c r="L120" s="39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1" customFormat="1" ht="12" customHeight="1">
      <c r="B121" s="19"/>
      <c r="C121" s="25" t="s">
        <v>88</v>
      </c>
      <c r="L121" s="19"/>
    </row>
    <row r="122" spans="1:31" s="2" customFormat="1" ht="16.5" customHeight="1">
      <c r="A122" s="28"/>
      <c r="B122" s="29"/>
      <c r="C122" s="28"/>
      <c r="D122" s="28"/>
      <c r="E122" s="234" t="s">
        <v>89</v>
      </c>
      <c r="F122" s="233"/>
      <c r="G122" s="233"/>
      <c r="H122" s="233"/>
      <c r="I122" s="28"/>
      <c r="J122" s="28"/>
      <c r="K122" s="28"/>
      <c r="L122" s="39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2" customHeight="1">
      <c r="A123" s="28"/>
      <c r="B123" s="29"/>
      <c r="C123" s="25" t="s">
        <v>90</v>
      </c>
      <c r="D123" s="28"/>
      <c r="E123" s="28"/>
      <c r="F123" s="28"/>
      <c r="G123" s="28"/>
      <c r="H123" s="28"/>
      <c r="I123" s="28"/>
      <c r="J123" s="28"/>
      <c r="K123" s="28"/>
      <c r="L123" s="39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6.5" customHeight="1">
      <c r="A124" s="28"/>
      <c r="B124" s="29"/>
      <c r="C124" s="28"/>
      <c r="D124" s="28"/>
      <c r="E124" s="231" t="str">
        <f>E11</f>
        <v>as - Revitalizácia detského ihriska</v>
      </c>
      <c r="F124" s="233"/>
      <c r="G124" s="233"/>
      <c r="H124" s="233"/>
      <c r="I124" s="28"/>
      <c r="J124" s="28"/>
      <c r="K124" s="28"/>
      <c r="L124" s="39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7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39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2" customHeight="1">
      <c r="A126" s="28"/>
      <c r="B126" s="29"/>
      <c r="C126" s="25" t="s">
        <v>16</v>
      </c>
      <c r="D126" s="28"/>
      <c r="E126" s="28"/>
      <c r="F126" s="23" t="str">
        <f>F14</f>
        <v xml:space="preserve"> Závodie</v>
      </c>
      <c r="G126" s="28"/>
      <c r="H126" s="28"/>
      <c r="I126" s="25" t="s">
        <v>18</v>
      </c>
      <c r="J126" s="52"/>
      <c r="K126" s="28"/>
      <c r="L126" s="39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7" customHeight="1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39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25.75" customHeight="1">
      <c r="A128" s="28"/>
      <c r="B128" s="29"/>
      <c r="C128" s="25" t="s">
        <v>20</v>
      </c>
      <c r="D128" s="28"/>
      <c r="E128" s="28"/>
      <c r="F128" s="23" t="str">
        <f>E17</f>
        <v>Mesto Žilina</v>
      </c>
      <c r="G128" s="28"/>
      <c r="H128" s="28"/>
      <c r="I128" s="25" t="s">
        <v>26</v>
      </c>
      <c r="J128" s="26" t="str">
        <f>E23</f>
        <v>Ing.Weissová Svetlana</v>
      </c>
      <c r="K128" s="28"/>
      <c r="L128" s="39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15.25" customHeight="1">
      <c r="A129" s="28"/>
      <c r="B129" s="29"/>
      <c r="C129" s="25" t="s">
        <v>24</v>
      </c>
      <c r="D129" s="28"/>
      <c r="E129" s="28"/>
      <c r="F129" s="23" t="str">
        <f>IF(E20="","",E20)</f>
        <v xml:space="preserve"> </v>
      </c>
      <c r="G129" s="28"/>
      <c r="H129" s="28"/>
      <c r="I129" s="25" t="s">
        <v>30</v>
      </c>
      <c r="J129" s="26" t="str">
        <f>E26</f>
        <v xml:space="preserve"> </v>
      </c>
      <c r="K129" s="28"/>
      <c r="L129" s="39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10.25" customHeight="1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39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11" customFormat="1" ht="29.25" customHeight="1">
      <c r="A131" s="130"/>
      <c r="B131" s="131"/>
      <c r="C131" s="132" t="s">
        <v>110</v>
      </c>
      <c r="D131" s="133" t="s">
        <v>57</v>
      </c>
      <c r="E131" s="133" t="s">
        <v>53</v>
      </c>
      <c r="F131" s="133" t="s">
        <v>54</v>
      </c>
      <c r="G131" s="133" t="s">
        <v>111</v>
      </c>
      <c r="H131" s="133" t="s">
        <v>112</v>
      </c>
      <c r="I131" s="133" t="s">
        <v>113</v>
      </c>
      <c r="J131" s="134" t="s">
        <v>96</v>
      </c>
      <c r="K131" s="135" t="s">
        <v>114</v>
      </c>
      <c r="L131" s="136"/>
      <c r="M131" s="59" t="s">
        <v>1</v>
      </c>
      <c r="N131" s="60" t="s">
        <v>36</v>
      </c>
      <c r="O131" s="60" t="s">
        <v>115</v>
      </c>
      <c r="P131" s="60" t="s">
        <v>116</v>
      </c>
      <c r="Q131" s="60" t="s">
        <v>117</v>
      </c>
      <c r="R131" s="60" t="s">
        <v>118</v>
      </c>
      <c r="S131" s="60" t="s">
        <v>119</v>
      </c>
      <c r="T131" s="61" t="s">
        <v>120</v>
      </c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</row>
    <row r="132" spans="1:65" s="2" customFormat="1" ht="23" customHeight="1">
      <c r="A132" s="28"/>
      <c r="B132" s="29"/>
      <c r="C132" s="66" t="s">
        <v>92</v>
      </c>
      <c r="D132" s="28"/>
      <c r="E132" s="28"/>
      <c r="F132" s="28"/>
      <c r="G132" s="28"/>
      <c r="H132" s="28"/>
      <c r="I132" s="28"/>
      <c r="J132" s="137"/>
      <c r="K132" s="28"/>
      <c r="L132" s="29"/>
      <c r="M132" s="62"/>
      <c r="N132" s="53"/>
      <c r="O132" s="63"/>
      <c r="P132" s="138">
        <f>P133+P162</f>
        <v>119.427617</v>
      </c>
      <c r="Q132" s="63"/>
      <c r="R132" s="138">
        <f>R133+R162</f>
        <v>3.65956875</v>
      </c>
      <c r="S132" s="63"/>
      <c r="T132" s="139">
        <f>T133+T162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71</v>
      </c>
      <c r="AU132" s="16" t="s">
        <v>98</v>
      </c>
      <c r="BK132" s="140">
        <f>BK133+BK162</f>
        <v>0</v>
      </c>
    </row>
    <row r="133" spans="1:65" s="12" customFormat="1" ht="26" customHeight="1">
      <c r="B133" s="141"/>
      <c r="D133" s="142" t="s">
        <v>71</v>
      </c>
      <c r="E133" s="143" t="s">
        <v>121</v>
      </c>
      <c r="F133" s="143" t="s">
        <v>122</v>
      </c>
      <c r="J133" s="144"/>
      <c r="L133" s="141"/>
      <c r="M133" s="145"/>
      <c r="N133" s="146"/>
      <c r="O133" s="146"/>
      <c r="P133" s="147">
        <f>P134+P146+P149+P152+P160</f>
        <v>84.941867000000002</v>
      </c>
      <c r="Q133" s="146"/>
      <c r="R133" s="147">
        <f>R134+R146+R149+R152+R160</f>
        <v>3.5910687500000003</v>
      </c>
      <c r="S133" s="146"/>
      <c r="T133" s="148">
        <f>T134+T146+T149+T152+T160</f>
        <v>0</v>
      </c>
      <c r="AR133" s="142" t="s">
        <v>79</v>
      </c>
      <c r="AT133" s="149" t="s">
        <v>71</v>
      </c>
      <c r="AU133" s="149" t="s">
        <v>72</v>
      </c>
      <c r="AY133" s="142" t="s">
        <v>123</v>
      </c>
      <c r="BK133" s="150">
        <f>BK134+BK146+BK149+BK152+BK160</f>
        <v>0</v>
      </c>
    </row>
    <row r="134" spans="1:65" s="12" customFormat="1" ht="23" customHeight="1">
      <c r="B134" s="141"/>
      <c r="D134" s="142" t="s">
        <v>71</v>
      </c>
      <c r="E134" s="151" t="s">
        <v>79</v>
      </c>
      <c r="F134" s="151" t="s">
        <v>124</v>
      </c>
      <c r="J134" s="152"/>
      <c r="L134" s="141"/>
      <c r="M134" s="145"/>
      <c r="N134" s="146"/>
      <c r="O134" s="146"/>
      <c r="P134" s="147">
        <f>SUM(P135:P145)</f>
        <v>6.1407000000000007</v>
      </c>
      <c r="Q134" s="146"/>
      <c r="R134" s="147">
        <f>SUM(R135:R145)</f>
        <v>0</v>
      </c>
      <c r="S134" s="146"/>
      <c r="T134" s="148">
        <f>SUM(T135:T145)</f>
        <v>0</v>
      </c>
      <c r="AR134" s="142" t="s">
        <v>79</v>
      </c>
      <c r="AT134" s="149" t="s">
        <v>71</v>
      </c>
      <c r="AU134" s="149" t="s">
        <v>79</v>
      </c>
      <c r="AY134" s="142" t="s">
        <v>123</v>
      </c>
      <c r="BK134" s="150">
        <f>SUM(BK135:BK145)</f>
        <v>0</v>
      </c>
    </row>
    <row r="135" spans="1:65" s="2" customFormat="1" ht="16.5" customHeight="1">
      <c r="A135" s="28"/>
      <c r="B135" s="153"/>
      <c r="C135" s="154" t="s">
        <v>79</v>
      </c>
      <c r="D135" s="154" t="s">
        <v>125</v>
      </c>
      <c r="E135" s="155" t="s">
        <v>126</v>
      </c>
      <c r="F135" s="156" t="s">
        <v>127</v>
      </c>
      <c r="G135" s="157" t="s">
        <v>128</v>
      </c>
      <c r="H135" s="158">
        <v>1.8</v>
      </c>
      <c r="I135" s="158"/>
      <c r="J135" s="158"/>
      <c r="K135" s="159"/>
      <c r="L135" s="29"/>
      <c r="M135" s="160" t="s">
        <v>1</v>
      </c>
      <c r="N135" s="161" t="s">
        <v>38</v>
      </c>
      <c r="O135" s="162">
        <v>2.5139999999999998</v>
      </c>
      <c r="P135" s="162">
        <f>O135*H135</f>
        <v>4.5251999999999999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64" t="s">
        <v>129</v>
      </c>
      <c r="AT135" s="164" t="s">
        <v>125</v>
      </c>
      <c r="AU135" s="164" t="s">
        <v>85</v>
      </c>
      <c r="AY135" s="16" t="s">
        <v>123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6" t="s">
        <v>85</v>
      </c>
      <c r="BK135" s="166">
        <f>ROUND(I135*H135,3)</f>
        <v>0</v>
      </c>
      <c r="BL135" s="16" t="s">
        <v>129</v>
      </c>
      <c r="BM135" s="164" t="s">
        <v>130</v>
      </c>
    </row>
    <row r="136" spans="1:65" s="13" customFormat="1" ht="12">
      <c r="B136" s="167"/>
      <c r="D136" s="168" t="s">
        <v>131</v>
      </c>
      <c r="E136" s="169" t="s">
        <v>1</v>
      </c>
      <c r="F136" s="170" t="s">
        <v>132</v>
      </c>
      <c r="H136" s="171">
        <v>0.6</v>
      </c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131</v>
      </c>
      <c r="AU136" s="169" t="s">
        <v>85</v>
      </c>
      <c r="AV136" s="13" t="s">
        <v>85</v>
      </c>
      <c r="AW136" s="13" t="s">
        <v>28</v>
      </c>
      <c r="AX136" s="13" t="s">
        <v>72</v>
      </c>
      <c r="AY136" s="169" t="s">
        <v>123</v>
      </c>
    </row>
    <row r="137" spans="1:65" s="13" customFormat="1" ht="12">
      <c r="B137" s="167"/>
      <c r="D137" s="168" t="s">
        <v>131</v>
      </c>
      <c r="E137" s="169" t="s">
        <v>1</v>
      </c>
      <c r="F137" s="170" t="s">
        <v>133</v>
      </c>
      <c r="H137" s="171">
        <v>1.2</v>
      </c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131</v>
      </c>
      <c r="AU137" s="169" t="s">
        <v>85</v>
      </c>
      <c r="AV137" s="13" t="s">
        <v>85</v>
      </c>
      <c r="AW137" s="13" t="s">
        <v>28</v>
      </c>
      <c r="AX137" s="13" t="s">
        <v>72</v>
      </c>
      <c r="AY137" s="169" t="s">
        <v>123</v>
      </c>
    </row>
    <row r="138" spans="1:65" s="14" customFormat="1" ht="12">
      <c r="B138" s="175"/>
      <c r="D138" s="168" t="s">
        <v>131</v>
      </c>
      <c r="E138" s="176" t="s">
        <v>1</v>
      </c>
      <c r="F138" s="177" t="s">
        <v>134</v>
      </c>
      <c r="H138" s="178">
        <v>1.8</v>
      </c>
      <c r="L138" s="175"/>
      <c r="M138" s="179"/>
      <c r="N138" s="180"/>
      <c r="O138" s="180"/>
      <c r="P138" s="180"/>
      <c r="Q138" s="180"/>
      <c r="R138" s="180"/>
      <c r="S138" s="180"/>
      <c r="T138" s="181"/>
      <c r="AT138" s="176" t="s">
        <v>131</v>
      </c>
      <c r="AU138" s="176" t="s">
        <v>85</v>
      </c>
      <c r="AV138" s="14" t="s">
        <v>129</v>
      </c>
      <c r="AW138" s="14" t="s">
        <v>28</v>
      </c>
      <c r="AX138" s="14" t="s">
        <v>79</v>
      </c>
      <c r="AY138" s="176" t="s">
        <v>123</v>
      </c>
    </row>
    <row r="139" spans="1:65" s="2" customFormat="1" ht="24.25" customHeight="1">
      <c r="A139" s="28"/>
      <c r="B139" s="153"/>
      <c r="C139" s="154" t="s">
        <v>85</v>
      </c>
      <c r="D139" s="154" t="s">
        <v>125</v>
      </c>
      <c r="E139" s="155" t="s">
        <v>135</v>
      </c>
      <c r="F139" s="156" t="s">
        <v>136</v>
      </c>
      <c r="G139" s="157" t="s">
        <v>128</v>
      </c>
      <c r="H139" s="158">
        <v>1.8</v>
      </c>
      <c r="I139" s="158"/>
      <c r="J139" s="158"/>
      <c r="K139" s="159"/>
      <c r="L139" s="29"/>
      <c r="M139" s="160" t="s">
        <v>1</v>
      </c>
      <c r="N139" s="161" t="s">
        <v>38</v>
      </c>
      <c r="O139" s="162">
        <v>0.61299999999999999</v>
      </c>
      <c r="P139" s="162">
        <f>O139*H139</f>
        <v>1.1033999999999999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64" t="s">
        <v>129</v>
      </c>
      <c r="AT139" s="164" t="s">
        <v>125</v>
      </c>
      <c r="AU139" s="164" t="s">
        <v>85</v>
      </c>
      <c r="AY139" s="16" t="s">
        <v>123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6" t="s">
        <v>85</v>
      </c>
      <c r="BK139" s="166">
        <f>ROUND(I139*H139,3)</f>
        <v>0</v>
      </c>
      <c r="BL139" s="16" t="s">
        <v>129</v>
      </c>
      <c r="BM139" s="164" t="s">
        <v>137</v>
      </c>
    </row>
    <row r="140" spans="1:65" s="2" customFormat="1" ht="16.5" customHeight="1">
      <c r="A140" s="28"/>
      <c r="B140" s="153"/>
      <c r="C140" s="154" t="s">
        <v>76</v>
      </c>
      <c r="D140" s="154" t="s">
        <v>125</v>
      </c>
      <c r="E140" s="155" t="s">
        <v>138</v>
      </c>
      <c r="F140" s="156" t="s">
        <v>139</v>
      </c>
      <c r="G140" s="157" t="s">
        <v>128</v>
      </c>
      <c r="H140" s="158">
        <v>1.125</v>
      </c>
      <c r="I140" s="158"/>
      <c r="J140" s="158"/>
      <c r="K140" s="159"/>
      <c r="L140" s="29"/>
      <c r="M140" s="160" t="s">
        <v>1</v>
      </c>
      <c r="N140" s="161" t="s">
        <v>38</v>
      </c>
      <c r="O140" s="162">
        <v>0.27900000000000003</v>
      </c>
      <c r="P140" s="162">
        <f>O140*H140</f>
        <v>0.31387500000000002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64" t="s">
        <v>129</v>
      </c>
      <c r="AT140" s="164" t="s">
        <v>125</v>
      </c>
      <c r="AU140" s="164" t="s">
        <v>85</v>
      </c>
      <c r="AY140" s="16" t="s">
        <v>123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6" t="s">
        <v>85</v>
      </c>
      <c r="BK140" s="166">
        <f>ROUND(I140*H140,3)</f>
        <v>0</v>
      </c>
      <c r="BL140" s="16" t="s">
        <v>129</v>
      </c>
      <c r="BM140" s="164" t="s">
        <v>140</v>
      </c>
    </row>
    <row r="141" spans="1:65" s="13" customFormat="1" ht="12">
      <c r="B141" s="167"/>
      <c r="D141" s="168" t="s">
        <v>131</v>
      </c>
      <c r="E141" s="169" t="s">
        <v>1</v>
      </c>
      <c r="F141" s="170" t="s">
        <v>141</v>
      </c>
      <c r="H141" s="171">
        <v>1.125</v>
      </c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131</v>
      </c>
      <c r="AU141" s="169" t="s">
        <v>85</v>
      </c>
      <c r="AV141" s="13" t="s">
        <v>85</v>
      </c>
      <c r="AW141" s="13" t="s">
        <v>28</v>
      </c>
      <c r="AX141" s="13" t="s">
        <v>79</v>
      </c>
      <c r="AY141" s="169" t="s">
        <v>123</v>
      </c>
    </row>
    <row r="142" spans="1:65" s="2" customFormat="1" ht="21.75" customHeight="1">
      <c r="A142" s="28"/>
      <c r="B142" s="153"/>
      <c r="C142" s="154" t="s">
        <v>129</v>
      </c>
      <c r="D142" s="154" t="s">
        <v>125</v>
      </c>
      <c r="E142" s="155" t="s">
        <v>142</v>
      </c>
      <c r="F142" s="156" t="s">
        <v>143</v>
      </c>
      <c r="G142" s="157" t="s">
        <v>128</v>
      </c>
      <c r="H142" s="158">
        <v>1.125</v>
      </c>
      <c r="I142" s="158"/>
      <c r="J142" s="158"/>
      <c r="K142" s="159"/>
      <c r="L142" s="29"/>
      <c r="M142" s="160" t="s">
        <v>1</v>
      </c>
      <c r="N142" s="161" t="s">
        <v>38</v>
      </c>
      <c r="O142" s="162">
        <v>3.1E-2</v>
      </c>
      <c r="P142" s="162">
        <f>O142*H142</f>
        <v>3.4875000000000003E-2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64" t="s">
        <v>129</v>
      </c>
      <c r="AT142" s="164" t="s">
        <v>125</v>
      </c>
      <c r="AU142" s="164" t="s">
        <v>85</v>
      </c>
      <c r="AY142" s="16" t="s">
        <v>123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6" t="s">
        <v>85</v>
      </c>
      <c r="BK142" s="166">
        <f>ROUND(I142*H142,3)</f>
        <v>0</v>
      </c>
      <c r="BL142" s="16" t="s">
        <v>129</v>
      </c>
      <c r="BM142" s="164" t="s">
        <v>144</v>
      </c>
    </row>
    <row r="143" spans="1:65" s="13" customFormat="1" ht="12">
      <c r="B143" s="167"/>
      <c r="D143" s="168" t="s">
        <v>131</v>
      </c>
      <c r="E143" s="169" t="s">
        <v>1</v>
      </c>
      <c r="F143" s="170" t="s">
        <v>145</v>
      </c>
      <c r="H143" s="171">
        <v>1.125</v>
      </c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131</v>
      </c>
      <c r="AU143" s="169" t="s">
        <v>85</v>
      </c>
      <c r="AV143" s="13" t="s">
        <v>85</v>
      </c>
      <c r="AW143" s="13" t="s">
        <v>28</v>
      </c>
      <c r="AX143" s="13" t="s">
        <v>79</v>
      </c>
      <c r="AY143" s="169" t="s">
        <v>123</v>
      </c>
    </row>
    <row r="144" spans="1:65" s="2" customFormat="1" ht="16.5" customHeight="1">
      <c r="A144" s="28"/>
      <c r="B144" s="153"/>
      <c r="C144" s="154" t="s">
        <v>146</v>
      </c>
      <c r="D144" s="154" t="s">
        <v>125</v>
      </c>
      <c r="E144" s="155" t="s">
        <v>147</v>
      </c>
      <c r="F144" s="156" t="s">
        <v>148</v>
      </c>
      <c r="G144" s="157" t="s">
        <v>128</v>
      </c>
      <c r="H144" s="158">
        <v>0.67500000000000004</v>
      </c>
      <c r="I144" s="158"/>
      <c r="J144" s="158"/>
      <c r="K144" s="159"/>
      <c r="L144" s="29"/>
      <c r="M144" s="160" t="s">
        <v>1</v>
      </c>
      <c r="N144" s="161" t="s">
        <v>38</v>
      </c>
      <c r="O144" s="162">
        <v>0.24199999999999999</v>
      </c>
      <c r="P144" s="162">
        <f>O144*H144</f>
        <v>0.16335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64" t="s">
        <v>129</v>
      </c>
      <c r="AT144" s="164" t="s">
        <v>125</v>
      </c>
      <c r="AU144" s="164" t="s">
        <v>85</v>
      </c>
      <c r="AY144" s="16" t="s">
        <v>123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6" t="s">
        <v>85</v>
      </c>
      <c r="BK144" s="166">
        <f>ROUND(I144*H144,3)</f>
        <v>0</v>
      </c>
      <c r="BL144" s="16" t="s">
        <v>129</v>
      </c>
      <c r="BM144" s="164" t="s">
        <v>149</v>
      </c>
    </row>
    <row r="145" spans="1:65" s="13" customFormat="1" ht="12">
      <c r="B145" s="167"/>
      <c r="D145" s="168" t="s">
        <v>131</v>
      </c>
      <c r="E145" s="169" t="s">
        <v>1</v>
      </c>
      <c r="F145" s="170" t="s">
        <v>150</v>
      </c>
      <c r="H145" s="171">
        <v>0.67500000000000004</v>
      </c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131</v>
      </c>
      <c r="AU145" s="169" t="s">
        <v>85</v>
      </c>
      <c r="AV145" s="13" t="s">
        <v>85</v>
      </c>
      <c r="AW145" s="13" t="s">
        <v>28</v>
      </c>
      <c r="AX145" s="13" t="s">
        <v>79</v>
      </c>
      <c r="AY145" s="169" t="s">
        <v>123</v>
      </c>
    </row>
    <row r="146" spans="1:65" s="12" customFormat="1" ht="23" customHeight="1">
      <c r="B146" s="141"/>
      <c r="D146" s="142" t="s">
        <v>71</v>
      </c>
      <c r="E146" s="151" t="s">
        <v>85</v>
      </c>
      <c r="F146" s="151" t="s">
        <v>151</v>
      </c>
      <c r="J146" s="152"/>
      <c r="L146" s="141"/>
      <c r="M146" s="145"/>
      <c r="N146" s="146"/>
      <c r="O146" s="146"/>
      <c r="P146" s="147">
        <f>SUM(P147:P148)</f>
        <v>0.6536249999999999</v>
      </c>
      <c r="Q146" s="146"/>
      <c r="R146" s="147">
        <f>SUM(R147:R148)</f>
        <v>2.48866875</v>
      </c>
      <c r="S146" s="146"/>
      <c r="T146" s="148">
        <f>SUM(T147:T148)</f>
        <v>0</v>
      </c>
      <c r="AR146" s="142" t="s">
        <v>79</v>
      </c>
      <c r="AT146" s="149" t="s">
        <v>71</v>
      </c>
      <c r="AU146" s="149" t="s">
        <v>79</v>
      </c>
      <c r="AY146" s="142" t="s">
        <v>123</v>
      </c>
      <c r="BK146" s="150">
        <f>SUM(BK147:BK148)</f>
        <v>0</v>
      </c>
    </row>
    <row r="147" spans="1:65" s="2" customFormat="1" ht="16.5" customHeight="1">
      <c r="A147" s="28"/>
      <c r="B147" s="153"/>
      <c r="C147" s="154" t="s">
        <v>152</v>
      </c>
      <c r="D147" s="154" t="s">
        <v>125</v>
      </c>
      <c r="E147" s="155" t="s">
        <v>153</v>
      </c>
      <c r="F147" s="156" t="s">
        <v>154</v>
      </c>
      <c r="G147" s="157" t="s">
        <v>128</v>
      </c>
      <c r="H147" s="158">
        <v>1.125</v>
      </c>
      <c r="I147" s="158"/>
      <c r="J147" s="158"/>
      <c r="K147" s="159"/>
      <c r="L147" s="29"/>
      <c r="M147" s="160" t="s">
        <v>1</v>
      </c>
      <c r="N147" s="161" t="s">
        <v>38</v>
      </c>
      <c r="O147" s="162">
        <v>0.58099999999999996</v>
      </c>
      <c r="P147" s="162">
        <f>O147*H147</f>
        <v>0.6536249999999999</v>
      </c>
      <c r="Q147" s="162">
        <v>2.2121499999999998</v>
      </c>
      <c r="R147" s="162">
        <f>Q147*H147</f>
        <v>2.48866875</v>
      </c>
      <c r="S147" s="162">
        <v>0</v>
      </c>
      <c r="T147" s="163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64" t="s">
        <v>129</v>
      </c>
      <c r="AT147" s="164" t="s">
        <v>125</v>
      </c>
      <c r="AU147" s="164" t="s">
        <v>85</v>
      </c>
      <c r="AY147" s="16" t="s">
        <v>123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6" t="s">
        <v>85</v>
      </c>
      <c r="BK147" s="166">
        <f>ROUND(I147*H147,3)</f>
        <v>0</v>
      </c>
      <c r="BL147" s="16" t="s">
        <v>129</v>
      </c>
      <c r="BM147" s="164" t="s">
        <v>155</v>
      </c>
    </row>
    <row r="148" spans="1:65" s="13" customFormat="1" ht="12">
      <c r="B148" s="167"/>
      <c r="D148" s="168" t="s">
        <v>131</v>
      </c>
      <c r="E148" s="169" t="s">
        <v>1</v>
      </c>
      <c r="F148" s="170" t="s">
        <v>156</v>
      </c>
      <c r="H148" s="171">
        <v>1.125</v>
      </c>
      <c r="L148" s="167"/>
      <c r="M148" s="172"/>
      <c r="N148" s="173"/>
      <c r="O148" s="173"/>
      <c r="P148" s="173"/>
      <c r="Q148" s="173"/>
      <c r="R148" s="173"/>
      <c r="S148" s="173"/>
      <c r="T148" s="174"/>
      <c r="AT148" s="169" t="s">
        <v>131</v>
      </c>
      <c r="AU148" s="169" t="s">
        <v>85</v>
      </c>
      <c r="AV148" s="13" t="s">
        <v>85</v>
      </c>
      <c r="AW148" s="13" t="s">
        <v>28</v>
      </c>
      <c r="AX148" s="13" t="s">
        <v>79</v>
      </c>
      <c r="AY148" s="169" t="s">
        <v>123</v>
      </c>
    </row>
    <row r="149" spans="1:65" s="12" customFormat="1" ht="23" customHeight="1">
      <c r="B149" s="141"/>
      <c r="D149" s="142" t="s">
        <v>71</v>
      </c>
      <c r="E149" s="151" t="s">
        <v>146</v>
      </c>
      <c r="F149" s="151" t="s">
        <v>157</v>
      </c>
      <c r="J149" s="152"/>
      <c r="L149" s="141"/>
      <c r="M149" s="145"/>
      <c r="N149" s="146"/>
      <c r="O149" s="146"/>
      <c r="P149" s="147">
        <f>SUM(P150:P151)</f>
        <v>30.602</v>
      </c>
      <c r="Q149" s="146"/>
      <c r="R149" s="147">
        <f>SUM(R150:R151)</f>
        <v>0.25740000000000002</v>
      </c>
      <c r="S149" s="146"/>
      <c r="T149" s="148">
        <f>SUM(T150:T151)</f>
        <v>0</v>
      </c>
      <c r="AR149" s="142" t="s">
        <v>79</v>
      </c>
      <c r="AT149" s="149" t="s">
        <v>71</v>
      </c>
      <c r="AU149" s="149" t="s">
        <v>79</v>
      </c>
      <c r="AY149" s="142" t="s">
        <v>123</v>
      </c>
      <c r="BK149" s="150">
        <f>SUM(BK150:BK151)</f>
        <v>0</v>
      </c>
    </row>
    <row r="150" spans="1:65" s="2" customFormat="1" ht="16.5" customHeight="1">
      <c r="A150" s="28"/>
      <c r="B150" s="153"/>
      <c r="C150" s="154" t="s">
        <v>158</v>
      </c>
      <c r="D150" s="154" t="s">
        <v>125</v>
      </c>
      <c r="E150" s="155" t="s">
        <v>159</v>
      </c>
      <c r="F150" s="156" t="s">
        <v>160</v>
      </c>
      <c r="G150" s="157" t="s">
        <v>161</v>
      </c>
      <c r="H150" s="158">
        <v>143</v>
      </c>
      <c r="I150" s="158"/>
      <c r="J150" s="158"/>
      <c r="K150" s="159"/>
      <c r="L150" s="29"/>
      <c r="M150" s="160" t="s">
        <v>1</v>
      </c>
      <c r="N150" s="161" t="s">
        <v>38</v>
      </c>
      <c r="O150" s="162">
        <v>0.214</v>
      </c>
      <c r="P150" s="162">
        <f>O150*H150</f>
        <v>30.602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64" t="s">
        <v>129</v>
      </c>
      <c r="AT150" s="164" t="s">
        <v>125</v>
      </c>
      <c r="AU150" s="164" t="s">
        <v>85</v>
      </c>
      <c r="AY150" s="16" t="s">
        <v>123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6" t="s">
        <v>85</v>
      </c>
      <c r="BK150" s="166">
        <f>ROUND(I150*H150,3)</f>
        <v>0</v>
      </c>
      <c r="BL150" s="16" t="s">
        <v>129</v>
      </c>
      <c r="BM150" s="164" t="s">
        <v>162</v>
      </c>
    </row>
    <row r="151" spans="1:65" s="2" customFormat="1" ht="16.5" customHeight="1">
      <c r="A151" s="28"/>
      <c r="B151" s="153"/>
      <c r="C151" s="182" t="s">
        <v>163</v>
      </c>
      <c r="D151" s="182" t="s">
        <v>164</v>
      </c>
      <c r="E151" s="183" t="s">
        <v>165</v>
      </c>
      <c r="F151" s="184" t="s">
        <v>166</v>
      </c>
      <c r="G151" s="185" t="s">
        <v>161</v>
      </c>
      <c r="H151" s="186">
        <v>143</v>
      </c>
      <c r="I151" s="186"/>
      <c r="J151" s="186"/>
      <c r="K151" s="187"/>
      <c r="L151" s="188"/>
      <c r="M151" s="189" t="s">
        <v>1</v>
      </c>
      <c r="N151" s="190" t="s">
        <v>38</v>
      </c>
      <c r="O151" s="162">
        <v>0</v>
      </c>
      <c r="P151" s="162">
        <f>O151*H151</f>
        <v>0</v>
      </c>
      <c r="Q151" s="162">
        <v>1.8E-3</v>
      </c>
      <c r="R151" s="162">
        <f>Q151*H151</f>
        <v>0.25740000000000002</v>
      </c>
      <c r="S151" s="162">
        <v>0</v>
      </c>
      <c r="T151" s="163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64" t="s">
        <v>163</v>
      </c>
      <c r="AT151" s="164" t="s">
        <v>164</v>
      </c>
      <c r="AU151" s="164" t="s">
        <v>85</v>
      </c>
      <c r="AY151" s="16" t="s">
        <v>123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6" t="s">
        <v>85</v>
      </c>
      <c r="BK151" s="166">
        <f>ROUND(I151*H151,3)</f>
        <v>0</v>
      </c>
      <c r="BL151" s="16" t="s">
        <v>129</v>
      </c>
      <c r="BM151" s="164" t="s">
        <v>167</v>
      </c>
    </row>
    <row r="152" spans="1:65" s="12" customFormat="1" ht="23" customHeight="1">
      <c r="B152" s="141"/>
      <c r="D152" s="142" t="s">
        <v>71</v>
      </c>
      <c r="E152" s="151" t="s">
        <v>168</v>
      </c>
      <c r="F152" s="151" t="s">
        <v>169</v>
      </c>
      <c r="J152" s="152"/>
      <c r="L152" s="141"/>
      <c r="M152" s="145"/>
      <c r="N152" s="146"/>
      <c r="O152" s="146"/>
      <c r="P152" s="147">
        <f>SUM(P153:P159)</f>
        <v>40.5</v>
      </c>
      <c r="Q152" s="146"/>
      <c r="R152" s="147">
        <f>SUM(R153:R159)</f>
        <v>0.84500000000000008</v>
      </c>
      <c r="S152" s="146"/>
      <c r="T152" s="148">
        <f>SUM(T153:T159)</f>
        <v>0</v>
      </c>
      <c r="AR152" s="142" t="s">
        <v>79</v>
      </c>
      <c r="AT152" s="149" t="s">
        <v>71</v>
      </c>
      <c r="AU152" s="149" t="s">
        <v>79</v>
      </c>
      <c r="AY152" s="142" t="s">
        <v>123</v>
      </c>
      <c r="BK152" s="150">
        <f>SUM(BK153:BK159)</f>
        <v>0</v>
      </c>
    </row>
    <row r="153" spans="1:65" s="2" customFormat="1" ht="21.75" customHeight="1">
      <c r="A153" s="28"/>
      <c r="B153" s="153"/>
      <c r="C153" s="154" t="s">
        <v>168</v>
      </c>
      <c r="D153" s="154" t="s">
        <v>125</v>
      </c>
      <c r="E153" s="155" t="s">
        <v>170</v>
      </c>
      <c r="F153" s="156" t="s">
        <v>171</v>
      </c>
      <c r="G153" s="157" t="s">
        <v>172</v>
      </c>
      <c r="H153" s="158">
        <v>4</v>
      </c>
      <c r="I153" s="158"/>
      <c r="J153" s="158"/>
      <c r="K153" s="159"/>
      <c r="L153" s="29"/>
      <c r="M153" s="160" t="s">
        <v>1</v>
      </c>
      <c r="N153" s="161" t="s">
        <v>38</v>
      </c>
      <c r="O153" s="162">
        <v>7.5</v>
      </c>
      <c r="P153" s="162">
        <f t="shared" ref="P153:P159" si="0">O153*H153</f>
        <v>30</v>
      </c>
      <c r="Q153" s="162">
        <v>2.7499999999999998E-3</v>
      </c>
      <c r="R153" s="162">
        <f t="shared" ref="R153:R159" si="1">Q153*H153</f>
        <v>1.0999999999999999E-2</v>
      </c>
      <c r="S153" s="162">
        <v>0</v>
      </c>
      <c r="T153" s="163">
        <f t="shared" ref="T153:T159" si="2"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64" t="s">
        <v>129</v>
      </c>
      <c r="AT153" s="164" t="s">
        <v>125</v>
      </c>
      <c r="AU153" s="164" t="s">
        <v>85</v>
      </c>
      <c r="AY153" s="16" t="s">
        <v>123</v>
      </c>
      <c r="BE153" s="165">
        <f t="shared" ref="BE153:BE159" si="3">IF(N153="základná",J153,0)</f>
        <v>0</v>
      </c>
      <c r="BF153" s="165">
        <f t="shared" ref="BF153:BF159" si="4">IF(N153="znížená",J153,0)</f>
        <v>0</v>
      </c>
      <c r="BG153" s="165">
        <f t="shared" ref="BG153:BG159" si="5">IF(N153="zákl. prenesená",J153,0)</f>
        <v>0</v>
      </c>
      <c r="BH153" s="165">
        <f t="shared" ref="BH153:BH159" si="6">IF(N153="zníž. prenesená",J153,0)</f>
        <v>0</v>
      </c>
      <c r="BI153" s="165">
        <f t="shared" ref="BI153:BI159" si="7">IF(N153="nulová",J153,0)</f>
        <v>0</v>
      </c>
      <c r="BJ153" s="16" t="s">
        <v>85</v>
      </c>
      <c r="BK153" s="166">
        <f t="shared" ref="BK153:BK159" si="8">ROUND(I153*H153,3)</f>
        <v>0</v>
      </c>
      <c r="BL153" s="16" t="s">
        <v>129</v>
      </c>
      <c r="BM153" s="164" t="s">
        <v>173</v>
      </c>
    </row>
    <row r="154" spans="1:65" s="2" customFormat="1" ht="16.5" customHeight="1">
      <c r="A154" s="28"/>
      <c r="B154" s="153"/>
      <c r="C154" s="182" t="s">
        <v>174</v>
      </c>
      <c r="D154" s="182" t="s">
        <v>164</v>
      </c>
      <c r="E154" s="183" t="s">
        <v>175</v>
      </c>
      <c r="F154" s="184" t="s">
        <v>176</v>
      </c>
      <c r="G154" s="185" t="s">
        <v>177</v>
      </c>
      <c r="H154" s="186">
        <v>3</v>
      </c>
      <c r="I154" s="186"/>
      <c r="J154" s="186"/>
      <c r="K154" s="187"/>
      <c r="L154" s="188"/>
      <c r="M154" s="189" t="s">
        <v>1</v>
      </c>
      <c r="N154" s="190" t="s">
        <v>38</v>
      </c>
      <c r="O154" s="162">
        <v>0</v>
      </c>
      <c r="P154" s="162">
        <f t="shared" si="0"/>
        <v>0</v>
      </c>
      <c r="Q154" s="162">
        <v>0</v>
      </c>
      <c r="R154" s="162">
        <f t="shared" si="1"/>
        <v>0</v>
      </c>
      <c r="S154" s="162">
        <v>0</v>
      </c>
      <c r="T154" s="163">
        <f t="shared" si="2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64" t="s">
        <v>163</v>
      </c>
      <c r="AT154" s="164" t="s">
        <v>164</v>
      </c>
      <c r="AU154" s="164" t="s">
        <v>85</v>
      </c>
      <c r="AY154" s="16" t="s">
        <v>123</v>
      </c>
      <c r="BE154" s="165">
        <f t="shared" si="3"/>
        <v>0</v>
      </c>
      <c r="BF154" s="165">
        <f t="shared" si="4"/>
        <v>0</v>
      </c>
      <c r="BG154" s="165">
        <f t="shared" si="5"/>
        <v>0</v>
      </c>
      <c r="BH154" s="165">
        <f t="shared" si="6"/>
        <v>0</v>
      </c>
      <c r="BI154" s="165">
        <f t="shared" si="7"/>
        <v>0</v>
      </c>
      <c r="BJ154" s="16" t="s">
        <v>85</v>
      </c>
      <c r="BK154" s="166">
        <f t="shared" si="8"/>
        <v>0</v>
      </c>
      <c r="BL154" s="16" t="s">
        <v>129</v>
      </c>
      <c r="BM154" s="164" t="s">
        <v>178</v>
      </c>
    </row>
    <row r="155" spans="1:65" s="2" customFormat="1" ht="16.5" customHeight="1">
      <c r="A155" s="28"/>
      <c r="B155" s="153"/>
      <c r="C155" s="182" t="s">
        <v>179</v>
      </c>
      <c r="D155" s="182" t="s">
        <v>164</v>
      </c>
      <c r="E155" s="183" t="s">
        <v>180</v>
      </c>
      <c r="F155" s="184" t="s">
        <v>181</v>
      </c>
      <c r="G155" s="185" t="s">
        <v>177</v>
      </c>
      <c r="H155" s="186">
        <v>1</v>
      </c>
      <c r="I155" s="186"/>
      <c r="J155" s="186"/>
      <c r="K155" s="187"/>
      <c r="L155" s="188"/>
      <c r="M155" s="189" t="s">
        <v>1</v>
      </c>
      <c r="N155" s="190" t="s">
        <v>38</v>
      </c>
      <c r="O155" s="162">
        <v>0</v>
      </c>
      <c r="P155" s="162">
        <f t="shared" si="0"/>
        <v>0</v>
      </c>
      <c r="Q155" s="162">
        <v>0</v>
      </c>
      <c r="R155" s="162">
        <f t="shared" si="1"/>
        <v>0</v>
      </c>
      <c r="S155" s="162">
        <v>0</v>
      </c>
      <c r="T155" s="163">
        <f t="shared" si="2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64" t="s">
        <v>163</v>
      </c>
      <c r="AT155" s="164" t="s">
        <v>164</v>
      </c>
      <c r="AU155" s="164" t="s">
        <v>85</v>
      </c>
      <c r="AY155" s="16" t="s">
        <v>123</v>
      </c>
      <c r="BE155" s="165">
        <f t="shared" si="3"/>
        <v>0</v>
      </c>
      <c r="BF155" s="165">
        <f t="shared" si="4"/>
        <v>0</v>
      </c>
      <c r="BG155" s="165">
        <f t="shared" si="5"/>
        <v>0</v>
      </c>
      <c r="BH155" s="165">
        <f t="shared" si="6"/>
        <v>0</v>
      </c>
      <c r="BI155" s="165">
        <f t="shared" si="7"/>
        <v>0</v>
      </c>
      <c r="BJ155" s="16" t="s">
        <v>85</v>
      </c>
      <c r="BK155" s="166">
        <f t="shared" si="8"/>
        <v>0</v>
      </c>
      <c r="BL155" s="16" t="s">
        <v>129</v>
      </c>
      <c r="BM155" s="164" t="s">
        <v>182</v>
      </c>
    </row>
    <row r="156" spans="1:65" s="2" customFormat="1" ht="16.5" customHeight="1">
      <c r="A156" s="28"/>
      <c r="B156" s="153"/>
      <c r="C156" s="154" t="s">
        <v>183</v>
      </c>
      <c r="D156" s="154" t="s">
        <v>125</v>
      </c>
      <c r="E156" s="155" t="s">
        <v>184</v>
      </c>
      <c r="F156" s="156" t="s">
        <v>185</v>
      </c>
      <c r="G156" s="157" t="s">
        <v>172</v>
      </c>
      <c r="H156" s="158">
        <v>3</v>
      </c>
      <c r="I156" s="158"/>
      <c r="J156" s="158"/>
      <c r="K156" s="159"/>
      <c r="L156" s="29"/>
      <c r="M156" s="160" t="s">
        <v>1</v>
      </c>
      <c r="N156" s="161" t="s">
        <v>38</v>
      </c>
      <c r="O156" s="162">
        <v>3.5</v>
      </c>
      <c r="P156" s="162">
        <f t="shared" si="0"/>
        <v>10.5</v>
      </c>
      <c r="Q156" s="162">
        <v>0.27800000000000002</v>
      </c>
      <c r="R156" s="162">
        <f t="shared" si="1"/>
        <v>0.83400000000000007</v>
      </c>
      <c r="S156" s="162">
        <v>0</v>
      </c>
      <c r="T156" s="163">
        <f t="shared" si="2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64" t="s">
        <v>129</v>
      </c>
      <c r="AT156" s="164" t="s">
        <v>125</v>
      </c>
      <c r="AU156" s="164" t="s">
        <v>85</v>
      </c>
      <c r="AY156" s="16" t="s">
        <v>123</v>
      </c>
      <c r="BE156" s="165">
        <f t="shared" si="3"/>
        <v>0</v>
      </c>
      <c r="BF156" s="165">
        <f t="shared" si="4"/>
        <v>0</v>
      </c>
      <c r="BG156" s="165">
        <f t="shared" si="5"/>
        <v>0</v>
      </c>
      <c r="BH156" s="165">
        <f t="shared" si="6"/>
        <v>0</v>
      </c>
      <c r="BI156" s="165">
        <f t="shared" si="7"/>
        <v>0</v>
      </c>
      <c r="BJ156" s="16" t="s">
        <v>85</v>
      </c>
      <c r="BK156" s="166">
        <f t="shared" si="8"/>
        <v>0</v>
      </c>
      <c r="BL156" s="16" t="s">
        <v>129</v>
      </c>
      <c r="BM156" s="164" t="s">
        <v>186</v>
      </c>
    </row>
    <row r="157" spans="1:65" s="2" customFormat="1" ht="16.5" customHeight="1">
      <c r="A157" s="28"/>
      <c r="B157" s="153"/>
      <c r="C157" s="182" t="s">
        <v>187</v>
      </c>
      <c r="D157" s="182" t="s">
        <v>164</v>
      </c>
      <c r="E157" s="183" t="s">
        <v>188</v>
      </c>
      <c r="F157" s="184" t="s">
        <v>189</v>
      </c>
      <c r="G157" s="185" t="s">
        <v>177</v>
      </c>
      <c r="H157" s="186">
        <v>1</v>
      </c>
      <c r="I157" s="186"/>
      <c r="J157" s="186"/>
      <c r="K157" s="187"/>
      <c r="L157" s="188"/>
      <c r="M157" s="189" t="s">
        <v>1</v>
      </c>
      <c r="N157" s="190" t="s">
        <v>38</v>
      </c>
      <c r="O157" s="162">
        <v>0</v>
      </c>
      <c r="P157" s="162">
        <f t="shared" si="0"/>
        <v>0</v>
      </c>
      <c r="Q157" s="162">
        <v>0</v>
      </c>
      <c r="R157" s="162">
        <f t="shared" si="1"/>
        <v>0</v>
      </c>
      <c r="S157" s="162">
        <v>0</v>
      </c>
      <c r="T157" s="163">
        <f t="shared" si="2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64" t="s">
        <v>163</v>
      </c>
      <c r="AT157" s="164" t="s">
        <v>164</v>
      </c>
      <c r="AU157" s="164" t="s">
        <v>85</v>
      </c>
      <c r="AY157" s="16" t="s">
        <v>123</v>
      </c>
      <c r="BE157" s="165">
        <f t="shared" si="3"/>
        <v>0</v>
      </c>
      <c r="BF157" s="165">
        <f t="shared" si="4"/>
        <v>0</v>
      </c>
      <c r="BG157" s="165">
        <f t="shared" si="5"/>
        <v>0</v>
      </c>
      <c r="BH157" s="165">
        <f t="shared" si="6"/>
        <v>0</v>
      </c>
      <c r="BI157" s="165">
        <f t="shared" si="7"/>
        <v>0</v>
      </c>
      <c r="BJ157" s="16" t="s">
        <v>85</v>
      </c>
      <c r="BK157" s="166">
        <f t="shared" si="8"/>
        <v>0</v>
      </c>
      <c r="BL157" s="16" t="s">
        <v>129</v>
      </c>
      <c r="BM157" s="164" t="s">
        <v>190</v>
      </c>
    </row>
    <row r="158" spans="1:65" s="2" customFormat="1" ht="16.5" customHeight="1">
      <c r="A158" s="28"/>
      <c r="B158" s="153"/>
      <c r="C158" s="182" t="s">
        <v>191</v>
      </c>
      <c r="D158" s="182" t="s">
        <v>164</v>
      </c>
      <c r="E158" s="183" t="s">
        <v>192</v>
      </c>
      <c r="F158" s="184" t="s">
        <v>193</v>
      </c>
      <c r="G158" s="185" t="s">
        <v>177</v>
      </c>
      <c r="H158" s="186">
        <v>1</v>
      </c>
      <c r="I158" s="186"/>
      <c r="J158" s="186"/>
      <c r="K158" s="187"/>
      <c r="L158" s="188"/>
      <c r="M158" s="189" t="s">
        <v>1</v>
      </c>
      <c r="N158" s="190" t="s">
        <v>38</v>
      </c>
      <c r="O158" s="162">
        <v>0</v>
      </c>
      <c r="P158" s="162">
        <f t="shared" si="0"/>
        <v>0</v>
      </c>
      <c r="Q158" s="162">
        <v>0</v>
      </c>
      <c r="R158" s="162">
        <f t="shared" si="1"/>
        <v>0</v>
      </c>
      <c r="S158" s="162">
        <v>0</v>
      </c>
      <c r="T158" s="163">
        <f t="shared" si="2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64" t="s">
        <v>163</v>
      </c>
      <c r="AT158" s="164" t="s">
        <v>164</v>
      </c>
      <c r="AU158" s="164" t="s">
        <v>85</v>
      </c>
      <c r="AY158" s="16" t="s">
        <v>123</v>
      </c>
      <c r="BE158" s="165">
        <f t="shared" si="3"/>
        <v>0</v>
      </c>
      <c r="BF158" s="165">
        <f t="shared" si="4"/>
        <v>0</v>
      </c>
      <c r="BG158" s="165">
        <f t="shared" si="5"/>
        <v>0</v>
      </c>
      <c r="BH158" s="165">
        <f t="shared" si="6"/>
        <v>0</v>
      </c>
      <c r="BI158" s="165">
        <f t="shared" si="7"/>
        <v>0</v>
      </c>
      <c r="BJ158" s="16" t="s">
        <v>85</v>
      </c>
      <c r="BK158" s="166">
        <f t="shared" si="8"/>
        <v>0</v>
      </c>
      <c r="BL158" s="16" t="s">
        <v>129</v>
      </c>
      <c r="BM158" s="164" t="s">
        <v>194</v>
      </c>
    </row>
    <row r="159" spans="1:65" s="2" customFormat="1" ht="24.25" customHeight="1">
      <c r="A159" s="28"/>
      <c r="B159" s="153"/>
      <c r="C159" s="182" t="s">
        <v>195</v>
      </c>
      <c r="D159" s="182" t="s">
        <v>164</v>
      </c>
      <c r="E159" s="183" t="s">
        <v>196</v>
      </c>
      <c r="F159" s="184" t="s">
        <v>197</v>
      </c>
      <c r="G159" s="185" t="s">
        <v>177</v>
      </c>
      <c r="H159" s="186">
        <v>1</v>
      </c>
      <c r="I159" s="186"/>
      <c r="J159" s="186"/>
      <c r="K159" s="187"/>
      <c r="L159" s="188"/>
      <c r="M159" s="189" t="s">
        <v>1</v>
      </c>
      <c r="N159" s="190" t="s">
        <v>38</v>
      </c>
      <c r="O159" s="162">
        <v>0</v>
      </c>
      <c r="P159" s="162">
        <f t="shared" si="0"/>
        <v>0</v>
      </c>
      <c r="Q159" s="162">
        <v>0</v>
      </c>
      <c r="R159" s="162">
        <f t="shared" si="1"/>
        <v>0</v>
      </c>
      <c r="S159" s="162">
        <v>0</v>
      </c>
      <c r="T159" s="163">
        <f t="shared" si="2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64" t="s">
        <v>163</v>
      </c>
      <c r="AT159" s="164" t="s">
        <v>164</v>
      </c>
      <c r="AU159" s="164" t="s">
        <v>85</v>
      </c>
      <c r="AY159" s="16" t="s">
        <v>123</v>
      </c>
      <c r="BE159" s="165">
        <f t="shared" si="3"/>
        <v>0</v>
      </c>
      <c r="BF159" s="165">
        <f t="shared" si="4"/>
        <v>0</v>
      </c>
      <c r="BG159" s="165">
        <f t="shared" si="5"/>
        <v>0</v>
      </c>
      <c r="BH159" s="165">
        <f t="shared" si="6"/>
        <v>0</v>
      </c>
      <c r="BI159" s="165">
        <f t="shared" si="7"/>
        <v>0</v>
      </c>
      <c r="BJ159" s="16" t="s">
        <v>85</v>
      </c>
      <c r="BK159" s="166">
        <f t="shared" si="8"/>
        <v>0</v>
      </c>
      <c r="BL159" s="16" t="s">
        <v>129</v>
      </c>
      <c r="BM159" s="164" t="s">
        <v>198</v>
      </c>
    </row>
    <row r="160" spans="1:65" s="12" customFormat="1" ht="23" customHeight="1">
      <c r="B160" s="141"/>
      <c r="D160" s="142" t="s">
        <v>71</v>
      </c>
      <c r="E160" s="151" t="s">
        <v>199</v>
      </c>
      <c r="F160" s="151" t="s">
        <v>200</v>
      </c>
      <c r="J160" s="152"/>
      <c r="L160" s="141"/>
      <c r="M160" s="145"/>
      <c r="N160" s="146"/>
      <c r="O160" s="146"/>
      <c r="P160" s="147">
        <f>P161</f>
        <v>7.0455420000000002</v>
      </c>
      <c r="Q160" s="146"/>
      <c r="R160" s="147">
        <f>R161</f>
        <v>0</v>
      </c>
      <c r="S160" s="146"/>
      <c r="T160" s="148">
        <f>T161</f>
        <v>0</v>
      </c>
      <c r="AR160" s="142" t="s">
        <v>79</v>
      </c>
      <c r="AT160" s="149" t="s">
        <v>71</v>
      </c>
      <c r="AU160" s="149" t="s">
        <v>79</v>
      </c>
      <c r="AY160" s="142" t="s">
        <v>123</v>
      </c>
      <c r="BK160" s="150">
        <f>BK161</f>
        <v>0</v>
      </c>
    </row>
    <row r="161" spans="1:65" s="2" customFormat="1" ht="16.5" customHeight="1">
      <c r="A161" s="28"/>
      <c r="B161" s="153"/>
      <c r="C161" s="154" t="s">
        <v>201</v>
      </c>
      <c r="D161" s="154" t="s">
        <v>125</v>
      </c>
      <c r="E161" s="155" t="s">
        <v>202</v>
      </c>
      <c r="F161" s="156" t="s">
        <v>203</v>
      </c>
      <c r="G161" s="157" t="s">
        <v>204</v>
      </c>
      <c r="H161" s="158">
        <v>3.5910000000000002</v>
      </c>
      <c r="I161" s="158"/>
      <c r="J161" s="158"/>
      <c r="K161" s="159"/>
      <c r="L161" s="29"/>
      <c r="M161" s="160" t="s">
        <v>1</v>
      </c>
      <c r="N161" s="161" t="s">
        <v>38</v>
      </c>
      <c r="O161" s="162">
        <v>1.962</v>
      </c>
      <c r="P161" s="162">
        <f>O161*H161</f>
        <v>7.0455420000000002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64" t="s">
        <v>129</v>
      </c>
      <c r="AT161" s="164" t="s">
        <v>125</v>
      </c>
      <c r="AU161" s="164" t="s">
        <v>85</v>
      </c>
      <c r="AY161" s="16" t="s">
        <v>123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6" t="s">
        <v>85</v>
      </c>
      <c r="BK161" s="166">
        <f>ROUND(I161*H161,3)</f>
        <v>0</v>
      </c>
      <c r="BL161" s="16" t="s">
        <v>129</v>
      </c>
      <c r="BM161" s="164" t="s">
        <v>205</v>
      </c>
    </row>
    <row r="162" spans="1:65" s="12" customFormat="1" ht="26" customHeight="1">
      <c r="B162" s="141"/>
      <c r="D162" s="142" t="s">
        <v>71</v>
      </c>
      <c r="E162" s="143" t="s">
        <v>206</v>
      </c>
      <c r="F162" s="143" t="s">
        <v>207</v>
      </c>
      <c r="J162" s="144"/>
      <c r="L162" s="141"/>
      <c r="M162" s="145"/>
      <c r="N162" s="146"/>
      <c r="O162" s="146"/>
      <c r="P162" s="147">
        <f>P163</f>
        <v>34.485750000000003</v>
      </c>
      <c r="Q162" s="146"/>
      <c r="R162" s="147">
        <f>R163</f>
        <v>6.8500000000000005E-2</v>
      </c>
      <c r="S162" s="146"/>
      <c r="T162" s="148">
        <f>T163</f>
        <v>0</v>
      </c>
      <c r="AR162" s="142" t="s">
        <v>85</v>
      </c>
      <c r="AT162" s="149" t="s">
        <v>71</v>
      </c>
      <c r="AU162" s="149" t="s">
        <v>72</v>
      </c>
      <c r="AY162" s="142" t="s">
        <v>123</v>
      </c>
      <c r="BK162" s="150">
        <f>BK163</f>
        <v>0</v>
      </c>
    </row>
    <row r="163" spans="1:65" s="12" customFormat="1" ht="23" customHeight="1">
      <c r="B163" s="141"/>
      <c r="D163" s="142" t="s">
        <v>71</v>
      </c>
      <c r="E163" s="151" t="s">
        <v>208</v>
      </c>
      <c r="F163" s="151" t="s">
        <v>209</v>
      </c>
      <c r="J163" s="152"/>
      <c r="L163" s="141"/>
      <c r="M163" s="145"/>
      <c r="N163" s="146"/>
      <c r="O163" s="146"/>
      <c r="P163" s="147">
        <f>SUM(P164:P168)</f>
        <v>34.485750000000003</v>
      </c>
      <c r="Q163" s="146"/>
      <c r="R163" s="147">
        <f>SUM(R164:R168)</f>
        <v>6.8500000000000005E-2</v>
      </c>
      <c r="S163" s="146"/>
      <c r="T163" s="148">
        <f>SUM(T164:T168)</f>
        <v>0</v>
      </c>
      <c r="AR163" s="142" t="s">
        <v>85</v>
      </c>
      <c r="AT163" s="149" t="s">
        <v>71</v>
      </c>
      <c r="AU163" s="149" t="s">
        <v>79</v>
      </c>
      <c r="AY163" s="142" t="s">
        <v>123</v>
      </c>
      <c r="BK163" s="150">
        <f>SUM(BK164:BK168)</f>
        <v>0</v>
      </c>
    </row>
    <row r="164" spans="1:65" s="2" customFormat="1" ht="16.5" customHeight="1">
      <c r="A164" s="28"/>
      <c r="B164" s="153"/>
      <c r="C164" s="154" t="s">
        <v>210</v>
      </c>
      <c r="D164" s="154" t="s">
        <v>125</v>
      </c>
      <c r="E164" s="155" t="s">
        <v>211</v>
      </c>
      <c r="F164" s="156" t="s">
        <v>212</v>
      </c>
      <c r="G164" s="157" t="s">
        <v>161</v>
      </c>
      <c r="H164" s="158">
        <v>25</v>
      </c>
      <c r="I164" s="158"/>
      <c r="J164" s="158"/>
      <c r="K164" s="159"/>
      <c r="L164" s="29"/>
      <c r="M164" s="160" t="s">
        <v>1</v>
      </c>
      <c r="N164" s="161" t="s">
        <v>38</v>
      </c>
      <c r="O164" s="162">
        <v>6.8000000000000005E-2</v>
      </c>
      <c r="P164" s="162">
        <f>O164*H164</f>
        <v>1.7000000000000002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64" t="s">
        <v>201</v>
      </c>
      <c r="AT164" s="164" t="s">
        <v>125</v>
      </c>
      <c r="AU164" s="164" t="s">
        <v>85</v>
      </c>
      <c r="AY164" s="16" t="s">
        <v>123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6" t="s">
        <v>85</v>
      </c>
      <c r="BK164" s="166">
        <f>ROUND(I164*H164,3)</f>
        <v>0</v>
      </c>
      <c r="BL164" s="16" t="s">
        <v>201</v>
      </c>
      <c r="BM164" s="164" t="s">
        <v>213</v>
      </c>
    </row>
    <row r="165" spans="1:65" s="2" customFormat="1" ht="16.5" customHeight="1">
      <c r="A165" s="28"/>
      <c r="B165" s="153"/>
      <c r="C165" s="154" t="s">
        <v>214</v>
      </c>
      <c r="D165" s="154" t="s">
        <v>125</v>
      </c>
      <c r="E165" s="155" t="s">
        <v>215</v>
      </c>
      <c r="F165" s="156" t="s">
        <v>216</v>
      </c>
      <c r="G165" s="157" t="s">
        <v>161</v>
      </c>
      <c r="H165" s="158">
        <v>25</v>
      </c>
      <c r="I165" s="158"/>
      <c r="J165" s="158"/>
      <c r="K165" s="159"/>
      <c r="L165" s="29"/>
      <c r="M165" s="160" t="s">
        <v>1</v>
      </c>
      <c r="N165" s="161" t="s">
        <v>38</v>
      </c>
      <c r="O165" s="162">
        <v>0.26529000000000003</v>
      </c>
      <c r="P165" s="162">
        <f>O165*H165</f>
        <v>6.6322500000000009</v>
      </c>
      <c r="Q165" s="162">
        <v>1.6000000000000001E-4</v>
      </c>
      <c r="R165" s="162">
        <f>Q165*H165</f>
        <v>4.0000000000000001E-3</v>
      </c>
      <c r="S165" s="162">
        <v>0</v>
      </c>
      <c r="T165" s="163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64" t="s">
        <v>201</v>
      </c>
      <c r="AT165" s="164" t="s">
        <v>125</v>
      </c>
      <c r="AU165" s="164" t="s">
        <v>85</v>
      </c>
      <c r="AY165" s="16" t="s">
        <v>123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6" t="s">
        <v>85</v>
      </c>
      <c r="BK165" s="166">
        <f>ROUND(I165*H165,3)</f>
        <v>0</v>
      </c>
      <c r="BL165" s="16" t="s">
        <v>201</v>
      </c>
      <c r="BM165" s="164" t="s">
        <v>217</v>
      </c>
    </row>
    <row r="166" spans="1:65" s="2" customFormat="1" ht="16.5" customHeight="1">
      <c r="A166" s="28"/>
      <c r="B166" s="153"/>
      <c r="C166" s="154" t="s">
        <v>218</v>
      </c>
      <c r="D166" s="154" t="s">
        <v>125</v>
      </c>
      <c r="E166" s="155" t="s">
        <v>219</v>
      </c>
      <c r="F166" s="156" t="s">
        <v>220</v>
      </c>
      <c r="G166" s="157" t="s">
        <v>161</v>
      </c>
      <c r="H166" s="158">
        <v>25</v>
      </c>
      <c r="I166" s="158"/>
      <c r="J166" s="158"/>
      <c r="K166" s="159"/>
      <c r="L166" s="29"/>
      <c r="M166" s="160" t="s">
        <v>1</v>
      </c>
      <c r="N166" s="161" t="s">
        <v>38</v>
      </c>
      <c r="O166" s="162">
        <v>0.14813999999999999</v>
      </c>
      <c r="P166" s="162">
        <f>O166*H166</f>
        <v>3.7035</v>
      </c>
      <c r="Q166" s="162">
        <v>8.0000000000000007E-5</v>
      </c>
      <c r="R166" s="162">
        <f>Q166*H166</f>
        <v>2E-3</v>
      </c>
      <c r="S166" s="162">
        <v>0</v>
      </c>
      <c r="T166" s="163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64" t="s">
        <v>201</v>
      </c>
      <c r="AT166" s="164" t="s">
        <v>125</v>
      </c>
      <c r="AU166" s="164" t="s">
        <v>85</v>
      </c>
      <c r="AY166" s="16" t="s">
        <v>123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6" t="s">
        <v>85</v>
      </c>
      <c r="BK166" s="166">
        <f>ROUND(I166*H166,3)</f>
        <v>0</v>
      </c>
      <c r="BL166" s="16" t="s">
        <v>201</v>
      </c>
      <c r="BM166" s="164" t="s">
        <v>221</v>
      </c>
    </row>
    <row r="167" spans="1:65" s="2" customFormat="1" ht="24.25" customHeight="1">
      <c r="A167" s="28"/>
      <c r="B167" s="153"/>
      <c r="C167" s="154" t="s">
        <v>7</v>
      </c>
      <c r="D167" s="154" t="s">
        <v>125</v>
      </c>
      <c r="E167" s="155" t="s">
        <v>222</v>
      </c>
      <c r="F167" s="156" t="s">
        <v>223</v>
      </c>
      <c r="G167" s="157" t="s">
        <v>161</v>
      </c>
      <c r="H167" s="158">
        <v>125</v>
      </c>
      <c r="I167" s="158"/>
      <c r="J167" s="158"/>
      <c r="K167" s="159"/>
      <c r="L167" s="29"/>
      <c r="M167" s="160" t="s">
        <v>1</v>
      </c>
      <c r="N167" s="161" t="s">
        <v>38</v>
      </c>
      <c r="O167" s="162">
        <v>0.10199999999999999</v>
      </c>
      <c r="P167" s="162">
        <f>O167*H167</f>
        <v>12.75</v>
      </c>
      <c r="Q167" s="162">
        <v>0</v>
      </c>
      <c r="R167" s="162">
        <f>Q167*H167</f>
        <v>0</v>
      </c>
      <c r="S167" s="162">
        <v>0</v>
      </c>
      <c r="T167" s="163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64" t="s">
        <v>201</v>
      </c>
      <c r="AT167" s="164" t="s">
        <v>125</v>
      </c>
      <c r="AU167" s="164" t="s">
        <v>85</v>
      </c>
      <c r="AY167" s="16" t="s">
        <v>123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6" t="s">
        <v>85</v>
      </c>
      <c r="BK167" s="166">
        <f>ROUND(I167*H167,3)</f>
        <v>0</v>
      </c>
      <c r="BL167" s="16" t="s">
        <v>201</v>
      </c>
      <c r="BM167" s="164" t="s">
        <v>224</v>
      </c>
    </row>
    <row r="168" spans="1:65" s="2" customFormat="1" ht="16.5" customHeight="1">
      <c r="A168" s="28"/>
      <c r="B168" s="153"/>
      <c r="C168" s="154" t="s">
        <v>225</v>
      </c>
      <c r="D168" s="154" t="s">
        <v>125</v>
      </c>
      <c r="E168" s="155" t="s">
        <v>226</v>
      </c>
      <c r="F168" s="156" t="s">
        <v>227</v>
      </c>
      <c r="G168" s="157" t="s">
        <v>161</v>
      </c>
      <c r="H168" s="158">
        <v>125</v>
      </c>
      <c r="I168" s="158"/>
      <c r="J168" s="158"/>
      <c r="K168" s="159"/>
      <c r="L168" s="29"/>
      <c r="M168" s="191" t="s">
        <v>1</v>
      </c>
      <c r="N168" s="192" t="s">
        <v>38</v>
      </c>
      <c r="O168" s="193">
        <v>7.7600000000000002E-2</v>
      </c>
      <c r="P168" s="193">
        <f>O168*H168</f>
        <v>9.7000000000000011</v>
      </c>
      <c r="Q168" s="193">
        <v>5.0000000000000001E-4</v>
      </c>
      <c r="R168" s="193">
        <f>Q168*H168</f>
        <v>6.25E-2</v>
      </c>
      <c r="S168" s="193">
        <v>0</v>
      </c>
      <c r="T168" s="194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64" t="s">
        <v>201</v>
      </c>
      <c r="AT168" s="164" t="s">
        <v>125</v>
      </c>
      <c r="AU168" s="164" t="s">
        <v>85</v>
      </c>
      <c r="AY168" s="16" t="s">
        <v>123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6" t="s">
        <v>85</v>
      </c>
      <c r="BK168" s="166">
        <f>ROUND(I168*H168,3)</f>
        <v>0</v>
      </c>
      <c r="BL168" s="16" t="s">
        <v>201</v>
      </c>
      <c r="BM168" s="164" t="s">
        <v>228</v>
      </c>
    </row>
    <row r="169" spans="1:65" s="2" customFormat="1" ht="7" customHeight="1">
      <c r="A169" s="28"/>
      <c r="B169" s="44"/>
      <c r="C169" s="45"/>
      <c r="D169" s="45"/>
      <c r="E169" s="45"/>
      <c r="F169" s="45"/>
      <c r="G169" s="45"/>
      <c r="H169" s="45"/>
      <c r="I169" s="45"/>
      <c r="J169" s="45"/>
      <c r="K169" s="45"/>
      <c r="L169" s="29"/>
      <c r="M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</sheetData>
  <autoFilter ref="C131:K168" xr:uid="{00000000-0009-0000-0000-000001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honeticPr fontId="0" type="noConversion"/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A47E-C552-0244-AD84-211880532221}">
  <dimension ref="A1"/>
  <sheetViews>
    <sheetView workbookViewId="0"/>
  </sheetViews>
  <sheetFormatPr baseColWidth="10" defaultRowHeight="1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as - Revitalizácia detské...</vt:lpstr>
      <vt:lpstr>Hárok1</vt:lpstr>
      <vt:lpstr>'as - Revitalizácia detské...'!Názvy_tlače</vt:lpstr>
      <vt:lpstr>'Rekapitulácia stavby'!Názvy_tlače</vt:lpstr>
      <vt:lpstr>'as - Revitalizácia detské...'!Oblasť_tlače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DESKTOP-03MPMED\Pc</dc:creator>
  <cp:lastModifiedBy>Waczlavová Zuzana, JUDr.</cp:lastModifiedBy>
  <dcterms:created xsi:type="dcterms:W3CDTF">2021-12-02T09:50:33Z</dcterms:created>
  <dcterms:modified xsi:type="dcterms:W3CDTF">2022-01-20T14:01:25Z</dcterms:modified>
</cp:coreProperties>
</file>