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msu.sk\Zilina\projekty_eu\OPEÚ\2014-2020\IROP\Cyklotrasy\cyklopristresky\VO\podklady pre Waczlavovu\"/>
    </mc:Choice>
  </mc:AlternateContent>
  <bookViews>
    <workbookView xWindow="276" yWindow="528" windowWidth="22692" windowHeight="12216" activeTab="3"/>
  </bookViews>
  <sheets>
    <sheet name="Rekapitulácia stavby" sheetId="1" r:id="rId1"/>
    <sheet name="1 - SO 01 ,,Bike Umbrella..." sheetId="2" r:id="rId2"/>
    <sheet name="2 - SO 02  ,,Bike Umbrell..." sheetId="3" state="hidden" r:id="rId3"/>
    <sheet name="3 - SO 03  ,,Bike Umbrell..." sheetId="4" r:id="rId4"/>
  </sheets>
  <definedNames>
    <definedName name="_xlnm._FilterDatabase" localSheetId="1" hidden="1">'1 - SO 01 ,,Bike Umbrella...'!$C$126:$K$171</definedName>
    <definedName name="_xlnm._FilterDatabase" localSheetId="2" hidden="1">'2 - SO 02  ,,Bike Umbrell...'!$C$126:$K$170</definedName>
    <definedName name="_xlnm._FilterDatabase" localSheetId="3" hidden="1">'3 - SO 03  ,,Bike Umbrell...'!$C$126:$K$170</definedName>
    <definedName name="_xlnm.Print_Titles" localSheetId="1">'1 - SO 01 ,,Bike Umbrella...'!$126:$126</definedName>
    <definedName name="_xlnm.Print_Titles" localSheetId="2">'2 - SO 02  ,,Bike Umbrell...'!$126:$126</definedName>
    <definedName name="_xlnm.Print_Titles" localSheetId="3">'3 - SO 03  ,,Bike Umbrell...'!$126:$126</definedName>
    <definedName name="_xlnm.Print_Titles" localSheetId="0">'Rekapitulácia stavby'!$92:$92</definedName>
    <definedName name="_xlnm.Print_Area" localSheetId="1">'1 - SO 01 ,,Bike Umbrella...'!$C$4:$J$76,'1 - SO 01 ,,Bike Umbrella...'!$C$82:$J$108,'1 - SO 01 ,,Bike Umbrella...'!$C$114:$J$171</definedName>
    <definedName name="_xlnm.Print_Area" localSheetId="2">'2 - SO 02  ,,Bike Umbrell...'!$C$4:$J$76,'2 - SO 02  ,,Bike Umbrell...'!$C$82:$J$108,'2 - SO 02  ,,Bike Umbrell...'!$C$114:$J$170</definedName>
    <definedName name="_xlnm.Print_Area" localSheetId="3">'3 - SO 03  ,,Bike Umbrell...'!$C$4:$J$76,'3 - SO 03  ,,Bike Umbrell...'!$C$82:$J$108,'3 - SO 03  ,,Bike Umbrell...'!$C$114:$J$170</definedName>
    <definedName name="_xlnm.Print_Area" localSheetId="0">'Rekapitulácia stavby'!$D$4:$AO$76,'Rekapitulácia stavby'!$C$82:$AQ$98</definedName>
  </definedNames>
  <calcPr calcId="152511"/>
</workbook>
</file>

<file path=xl/calcChain.xml><?xml version="1.0" encoding="utf-8"?>
<calcChain xmlns="http://schemas.openxmlformats.org/spreadsheetml/2006/main">
  <c r="J37" i="4" l="1"/>
  <c r="J36" i="4"/>
  <c r="AY97" i="1" s="1"/>
  <c r="J35" i="4"/>
  <c r="AX97" i="1" s="1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59" i="4"/>
  <c r="BH159" i="4"/>
  <c r="BG159" i="4"/>
  <c r="BE159" i="4"/>
  <c r="T159" i="4"/>
  <c r="T158" i="4" s="1"/>
  <c r="R159" i="4"/>
  <c r="R158" i="4"/>
  <c r="P159" i="4"/>
  <c r="P158" i="4" s="1"/>
  <c r="BI157" i="4"/>
  <c r="BH157" i="4"/>
  <c r="BG157" i="4"/>
  <c r="BE157" i="4"/>
  <c r="T157" i="4"/>
  <c r="T156" i="4"/>
  <c r="R157" i="4"/>
  <c r="R156" i="4" s="1"/>
  <c r="P157" i="4"/>
  <c r="P156" i="4" s="1"/>
  <c r="BI155" i="4"/>
  <c r="BH155" i="4"/>
  <c r="BG155" i="4"/>
  <c r="BE155" i="4"/>
  <c r="T155" i="4"/>
  <c r="T154" i="4"/>
  <c r="R155" i="4"/>
  <c r="R154" i="4" s="1"/>
  <c r="P155" i="4"/>
  <c r="P154" i="4" s="1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3" i="4"/>
  <c r="BH143" i="4"/>
  <c r="BG143" i="4"/>
  <c r="BE143" i="4"/>
  <c r="T143" i="4"/>
  <c r="T142" i="4" s="1"/>
  <c r="R143" i="4"/>
  <c r="R142" i="4" s="1"/>
  <c r="P143" i="4"/>
  <c r="P142" i="4" s="1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J123" i="4"/>
  <c r="F123" i="4"/>
  <c r="F121" i="4"/>
  <c r="E119" i="4"/>
  <c r="J91" i="4"/>
  <c r="F91" i="4"/>
  <c r="F89" i="4"/>
  <c r="E87" i="4"/>
  <c r="J24" i="4"/>
  <c r="E24" i="4"/>
  <c r="J124" i="4" s="1"/>
  <c r="J23" i="4"/>
  <c r="J18" i="4"/>
  <c r="E18" i="4"/>
  <c r="F124" i="4" s="1"/>
  <c r="J17" i="4"/>
  <c r="J12" i="4"/>
  <c r="J121" i="4" s="1"/>
  <c r="E7" i="4"/>
  <c r="E117" i="4" s="1"/>
  <c r="J37" i="3"/>
  <c r="J36" i="3"/>
  <c r="AY96" i="1" s="1"/>
  <c r="J35" i="3"/>
  <c r="AX96" i="1" s="1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59" i="3"/>
  <c r="BH159" i="3"/>
  <c r="BG159" i="3"/>
  <c r="BE159" i="3"/>
  <c r="T159" i="3"/>
  <c r="T158" i="3" s="1"/>
  <c r="R159" i="3"/>
  <c r="R158" i="3" s="1"/>
  <c r="P159" i="3"/>
  <c r="P158" i="3" s="1"/>
  <c r="BI157" i="3"/>
  <c r="BH157" i="3"/>
  <c r="BG157" i="3"/>
  <c r="BE157" i="3"/>
  <c r="T157" i="3"/>
  <c r="T156" i="3"/>
  <c r="R157" i="3"/>
  <c r="R156" i="3" s="1"/>
  <c r="P157" i="3"/>
  <c r="P156" i="3" s="1"/>
  <c r="BI155" i="3"/>
  <c r="BH155" i="3"/>
  <c r="BG155" i="3"/>
  <c r="BE155" i="3"/>
  <c r="T155" i="3"/>
  <c r="T154" i="3" s="1"/>
  <c r="R155" i="3"/>
  <c r="R154" i="3" s="1"/>
  <c r="P155" i="3"/>
  <c r="P154" i="3" s="1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3" i="3"/>
  <c r="BH143" i="3"/>
  <c r="BG143" i="3"/>
  <c r="BE143" i="3"/>
  <c r="T143" i="3"/>
  <c r="T142" i="3" s="1"/>
  <c r="R143" i="3"/>
  <c r="R142" i="3" s="1"/>
  <c r="P143" i="3"/>
  <c r="P142" i="3" s="1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J123" i="3"/>
  <c r="F123" i="3"/>
  <c r="F121" i="3"/>
  <c r="E119" i="3"/>
  <c r="J91" i="3"/>
  <c r="F91" i="3"/>
  <c r="F89" i="3"/>
  <c r="E87" i="3"/>
  <c r="J24" i="3"/>
  <c r="E24" i="3"/>
  <c r="J124" i="3" s="1"/>
  <c r="J23" i="3"/>
  <c r="J18" i="3"/>
  <c r="E18" i="3"/>
  <c r="F92" i="3" s="1"/>
  <c r="J17" i="3"/>
  <c r="J12" i="3"/>
  <c r="J121" i="3" s="1"/>
  <c r="E7" i="3"/>
  <c r="E85" i="3" s="1"/>
  <c r="J37" i="2"/>
  <c r="J36" i="2"/>
  <c r="AY95" i="1" s="1"/>
  <c r="J35" i="2"/>
  <c r="AX95" i="1" s="1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6" i="2"/>
  <c r="BH156" i="2"/>
  <c r="BG156" i="2"/>
  <c r="BE156" i="2"/>
  <c r="T156" i="2"/>
  <c r="T155" i="2"/>
  <c r="R156" i="2"/>
  <c r="R155" i="2" s="1"/>
  <c r="P156" i="2"/>
  <c r="P155" i="2" s="1"/>
  <c r="BI154" i="2"/>
  <c r="BH154" i="2"/>
  <c r="BG154" i="2"/>
  <c r="BE154" i="2"/>
  <c r="T154" i="2"/>
  <c r="T153" i="2" s="1"/>
  <c r="R154" i="2"/>
  <c r="R153" i="2" s="1"/>
  <c r="P154" i="2"/>
  <c r="P153" i="2" s="1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T143" i="2" s="1"/>
  <c r="R144" i="2"/>
  <c r="R143" i="2" s="1"/>
  <c r="P144" i="2"/>
  <c r="P143" i="2" s="1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J123" i="2"/>
  <c r="F123" i="2"/>
  <c r="F121" i="2"/>
  <c r="E119" i="2"/>
  <c r="J91" i="2"/>
  <c r="F91" i="2"/>
  <c r="F89" i="2"/>
  <c r="E87" i="2"/>
  <c r="J24" i="2"/>
  <c r="E24" i="2"/>
  <c r="J124" i="2" s="1"/>
  <c r="J23" i="2"/>
  <c r="J18" i="2"/>
  <c r="E18" i="2"/>
  <c r="F124" i="2" s="1"/>
  <c r="J17" i="2"/>
  <c r="J12" i="2"/>
  <c r="J89" i="2"/>
  <c r="E7" i="2"/>
  <c r="E117" i="2" s="1"/>
  <c r="L90" i="1"/>
  <c r="AM90" i="1"/>
  <c r="AM89" i="1"/>
  <c r="L89" i="1"/>
  <c r="AM87" i="1"/>
  <c r="L87" i="1"/>
  <c r="L85" i="1"/>
  <c r="L84" i="1"/>
  <c r="BK170" i="4"/>
  <c r="J161" i="4"/>
  <c r="BK159" i="4"/>
  <c r="BK155" i="4"/>
  <c r="BK150" i="4"/>
  <c r="BK143" i="4"/>
  <c r="BK140" i="4"/>
  <c r="J137" i="4"/>
  <c r="J136" i="4"/>
  <c r="J135" i="4"/>
  <c r="BK133" i="4"/>
  <c r="J132" i="4"/>
  <c r="J131" i="4"/>
  <c r="J130" i="4"/>
  <c r="BK170" i="3"/>
  <c r="J167" i="3"/>
  <c r="J165" i="3"/>
  <c r="BK164" i="3"/>
  <c r="J159" i="3"/>
  <c r="BK157" i="3"/>
  <c r="BK155" i="3"/>
  <c r="BK151" i="3"/>
  <c r="BK150" i="3"/>
  <c r="BK146" i="3"/>
  <c r="BK143" i="3"/>
  <c r="BK140" i="3"/>
  <c r="BK136" i="3"/>
  <c r="BK171" i="2"/>
  <c r="J170" i="2"/>
  <c r="J168" i="2"/>
  <c r="BK164" i="2"/>
  <c r="BK158" i="2"/>
  <c r="BK151" i="2"/>
  <c r="BK147" i="2"/>
  <c r="BK146" i="2"/>
  <c r="BK142" i="2"/>
  <c r="BK141" i="2"/>
  <c r="J140" i="2"/>
  <c r="BK136" i="2"/>
  <c r="J135" i="2"/>
  <c r="BK134" i="2"/>
  <c r="BK133" i="2"/>
  <c r="J132" i="2"/>
  <c r="J131" i="2"/>
  <c r="J130" i="2"/>
  <c r="BK169" i="4"/>
  <c r="J165" i="4"/>
  <c r="J164" i="4"/>
  <c r="J163" i="4"/>
  <c r="BK161" i="4"/>
  <c r="BK152" i="4"/>
  <c r="J151" i="4"/>
  <c r="BK149" i="4"/>
  <c r="J147" i="4"/>
  <c r="J146" i="4"/>
  <c r="J141" i="4"/>
  <c r="BK138" i="4"/>
  <c r="BK134" i="4"/>
  <c r="BK131" i="4"/>
  <c r="BK165" i="3"/>
  <c r="BK163" i="3"/>
  <c r="BK162" i="3"/>
  <c r="BK161" i="3"/>
  <c r="BK159" i="3"/>
  <c r="BK152" i="3"/>
  <c r="J150" i="3"/>
  <c r="J145" i="3"/>
  <c r="BK137" i="3"/>
  <c r="BK135" i="3"/>
  <c r="BK134" i="3"/>
  <c r="J132" i="3"/>
  <c r="BK130" i="3"/>
  <c r="BK170" i="2"/>
  <c r="BK168" i="2"/>
  <c r="J166" i="2"/>
  <c r="BK165" i="2"/>
  <c r="J162" i="2"/>
  <c r="J160" i="2"/>
  <c r="J158" i="2"/>
  <c r="J156" i="2"/>
  <c r="BK154" i="2"/>
  <c r="J150" i="2"/>
  <c r="BK149" i="2"/>
  <c r="J148" i="2"/>
  <c r="J141" i="2"/>
  <c r="BK139" i="2"/>
  <c r="J137" i="2"/>
  <c r="J136" i="2"/>
  <c r="J134" i="2"/>
  <c r="J133" i="2"/>
  <c r="BK131" i="2"/>
  <c r="AS94" i="1"/>
  <c r="BK162" i="4"/>
  <c r="BK157" i="4"/>
  <c r="J155" i="4"/>
  <c r="J152" i="4"/>
  <c r="BK151" i="4"/>
  <c r="J148" i="4"/>
  <c r="BK147" i="4"/>
  <c r="BK146" i="4"/>
  <c r="J145" i="4"/>
  <c r="J143" i="4"/>
  <c r="BK136" i="4"/>
  <c r="BK135" i="4"/>
  <c r="J134" i="4"/>
  <c r="J133" i="4"/>
  <c r="BK130" i="4"/>
  <c r="J169" i="3"/>
  <c r="J168" i="3"/>
  <c r="BK167" i="3"/>
  <c r="J161" i="3"/>
  <c r="J157" i="3"/>
  <c r="J149" i="3"/>
  <c r="J148" i="3"/>
  <c r="J147" i="3"/>
  <c r="BK145" i="3"/>
  <c r="J141" i="3"/>
  <c r="J140" i="3"/>
  <c r="J138" i="3"/>
  <c r="J133" i="3"/>
  <c r="BK132" i="3"/>
  <c r="BK131" i="3"/>
  <c r="BK169" i="2"/>
  <c r="BK166" i="2"/>
  <c r="J165" i="2"/>
  <c r="J164" i="2"/>
  <c r="BK163" i="2"/>
  <c r="BK159" i="2"/>
  <c r="J151" i="2"/>
  <c r="BK150" i="2"/>
  <c r="J149" i="2"/>
  <c r="J144" i="2"/>
  <c r="BK137" i="2"/>
  <c r="BK135" i="2"/>
  <c r="BK132" i="2"/>
  <c r="BK130" i="2"/>
  <c r="J170" i="4"/>
  <c r="J169" i="4"/>
  <c r="BK168" i="4"/>
  <c r="J168" i="4"/>
  <c r="BK167" i="4"/>
  <c r="J167" i="4"/>
  <c r="BK165" i="4"/>
  <c r="BK164" i="4"/>
  <c r="BK163" i="4"/>
  <c r="J162" i="4"/>
  <c r="J159" i="4"/>
  <c r="J157" i="4"/>
  <c r="J150" i="4"/>
  <c r="J149" i="4"/>
  <c r="BK148" i="4"/>
  <c r="BK145" i="4"/>
  <c r="BK141" i="4"/>
  <c r="J140" i="4"/>
  <c r="J138" i="4"/>
  <c r="BK137" i="4"/>
  <c r="BK132" i="4"/>
  <c r="J170" i="3"/>
  <c r="BK169" i="3"/>
  <c r="BK168" i="3"/>
  <c r="J164" i="3"/>
  <c r="J163" i="3"/>
  <c r="J162" i="3"/>
  <c r="J155" i="3"/>
  <c r="J152" i="3"/>
  <c r="J151" i="3"/>
  <c r="BK149" i="3"/>
  <c r="BK148" i="3"/>
  <c r="BK147" i="3"/>
  <c r="J146" i="3"/>
  <c r="J143" i="3"/>
  <c r="BK141" i="3"/>
  <c r="BK138" i="3"/>
  <c r="J137" i="3"/>
  <c r="J136" i="3"/>
  <c r="J135" i="3"/>
  <c r="J134" i="3"/>
  <c r="BK133" i="3"/>
  <c r="J131" i="3"/>
  <c r="J130" i="3"/>
  <c r="J171" i="2"/>
  <c r="J169" i="2"/>
  <c r="J163" i="2"/>
  <c r="BK162" i="2"/>
  <c r="BK160" i="2"/>
  <c r="J159" i="2"/>
  <c r="BK156" i="2"/>
  <c r="J154" i="2"/>
  <c r="BK148" i="2"/>
  <c r="J147" i="2"/>
  <c r="J146" i="2"/>
  <c r="BK144" i="2"/>
  <c r="J142" i="2"/>
  <c r="BK140" i="2"/>
  <c r="J139" i="2"/>
  <c r="P129" i="2" l="1"/>
  <c r="T145" i="2"/>
  <c r="P157" i="2"/>
  <c r="T161" i="2"/>
  <c r="P167" i="2"/>
  <c r="BK129" i="3"/>
  <c r="R129" i="3"/>
  <c r="BK139" i="3"/>
  <c r="J139" i="3" s="1"/>
  <c r="J99" i="3" s="1"/>
  <c r="T139" i="3"/>
  <c r="BK144" i="3"/>
  <c r="J144" i="3"/>
  <c r="J101" i="3" s="1"/>
  <c r="R144" i="3"/>
  <c r="P160" i="3"/>
  <c r="T160" i="3"/>
  <c r="P166" i="3"/>
  <c r="T166" i="3"/>
  <c r="T153" i="3" s="1"/>
  <c r="P129" i="4"/>
  <c r="P139" i="4"/>
  <c r="T144" i="4"/>
  <c r="BK166" i="4"/>
  <c r="J166" i="4" s="1"/>
  <c r="J107" i="4" s="1"/>
  <c r="R129" i="2"/>
  <c r="P138" i="2"/>
  <c r="R145" i="2"/>
  <c r="BK161" i="2"/>
  <c r="J161" i="2" s="1"/>
  <c r="J106" i="2" s="1"/>
  <c r="BK167" i="2"/>
  <c r="J167" i="2"/>
  <c r="J107" i="2" s="1"/>
  <c r="R129" i="4"/>
  <c r="R139" i="4"/>
  <c r="P144" i="4"/>
  <c r="T160" i="4"/>
  <c r="P166" i="4"/>
  <c r="BK129" i="2"/>
  <c r="BK138" i="2"/>
  <c r="J138" i="2"/>
  <c r="J99" i="2" s="1"/>
  <c r="T138" i="2"/>
  <c r="BK145" i="2"/>
  <c r="J145" i="2" s="1"/>
  <c r="J101" i="2" s="1"/>
  <c r="R157" i="2"/>
  <c r="R161" i="2"/>
  <c r="T167" i="2"/>
  <c r="P129" i="3"/>
  <c r="T129" i="3"/>
  <c r="P139" i="3"/>
  <c r="R139" i="3"/>
  <c r="P144" i="3"/>
  <c r="T144" i="3"/>
  <c r="BK160" i="3"/>
  <c r="J160" i="3" s="1"/>
  <c r="J106" i="3" s="1"/>
  <c r="R160" i="3"/>
  <c r="R153" i="3" s="1"/>
  <c r="BK166" i="3"/>
  <c r="J166" i="3"/>
  <c r="J107" i="3" s="1"/>
  <c r="R166" i="3"/>
  <c r="BK129" i="4"/>
  <c r="J129" i="4" s="1"/>
  <c r="J98" i="4" s="1"/>
  <c r="BK139" i="4"/>
  <c r="J139" i="4" s="1"/>
  <c r="J99" i="4" s="1"/>
  <c r="R144" i="4"/>
  <c r="BK160" i="4"/>
  <c r="J160" i="4" s="1"/>
  <c r="J106" i="4" s="1"/>
  <c r="P160" i="4"/>
  <c r="P153" i="4" s="1"/>
  <c r="R166" i="4"/>
  <c r="T129" i="2"/>
  <c r="R138" i="2"/>
  <c r="P145" i="2"/>
  <c r="BK157" i="2"/>
  <c r="J157" i="2"/>
  <c r="J105" i="2" s="1"/>
  <c r="T157" i="2"/>
  <c r="T152" i="2"/>
  <c r="P161" i="2"/>
  <c r="R167" i="2"/>
  <c r="T129" i="4"/>
  <c r="T139" i="4"/>
  <c r="BK144" i="4"/>
  <c r="J144" i="4" s="1"/>
  <c r="J101" i="4" s="1"/>
  <c r="R160" i="4"/>
  <c r="R153" i="4" s="1"/>
  <c r="T166" i="4"/>
  <c r="F92" i="2"/>
  <c r="J121" i="2"/>
  <c r="BF135" i="2"/>
  <c r="BF137" i="2"/>
  <c r="BF141" i="2"/>
  <c r="BF144" i="2"/>
  <c r="BF146" i="2"/>
  <c r="BF154" i="2"/>
  <c r="BF162" i="2"/>
  <c r="BF163" i="2"/>
  <c r="BF170" i="2"/>
  <c r="BK153" i="2"/>
  <c r="BK155" i="2"/>
  <c r="J155" i="2" s="1"/>
  <c r="J104" i="2" s="1"/>
  <c r="J89" i="3"/>
  <c r="J92" i="3"/>
  <c r="BF130" i="3"/>
  <c r="BF134" i="3"/>
  <c r="BF136" i="3"/>
  <c r="BF146" i="3"/>
  <c r="BF148" i="3"/>
  <c r="BF150" i="3"/>
  <c r="BF151" i="3"/>
  <c r="BF155" i="3"/>
  <c r="BF169" i="3"/>
  <c r="BK154" i="3"/>
  <c r="J154" i="3" s="1"/>
  <c r="J103" i="3" s="1"/>
  <c r="BK156" i="3"/>
  <c r="J156" i="3" s="1"/>
  <c r="J104" i="3" s="1"/>
  <c r="BK158" i="3"/>
  <c r="J158" i="3" s="1"/>
  <c r="J105" i="3" s="1"/>
  <c r="J89" i="4"/>
  <c r="J92" i="4"/>
  <c r="BF137" i="4"/>
  <c r="BF138" i="4"/>
  <c r="BF148" i="4"/>
  <c r="BF149" i="4"/>
  <c r="BF159" i="4"/>
  <c r="BF164" i="4"/>
  <c r="BF165" i="4"/>
  <c r="BF167" i="4"/>
  <c r="BF168" i="4"/>
  <c r="BK142" i="4"/>
  <c r="J142" i="4"/>
  <c r="J100" i="4" s="1"/>
  <c r="E85" i="2"/>
  <c r="J92" i="2"/>
  <c r="BF130" i="2"/>
  <c r="BF136" i="2"/>
  <c r="BF139" i="2"/>
  <c r="BF147" i="2"/>
  <c r="BF148" i="2"/>
  <c r="BF150" i="2"/>
  <c r="BF151" i="2"/>
  <c r="BF164" i="2"/>
  <c r="BF168" i="2"/>
  <c r="BK143" i="2"/>
  <c r="J143" i="2" s="1"/>
  <c r="J100" i="2" s="1"/>
  <c r="E117" i="3"/>
  <c r="BF132" i="3"/>
  <c r="BF135" i="3"/>
  <c r="BF137" i="3"/>
  <c r="BF138" i="3"/>
  <c r="BF141" i="3"/>
  <c r="BF147" i="3"/>
  <c r="BF152" i="3"/>
  <c r="BF165" i="3"/>
  <c r="BF167" i="3"/>
  <c r="BF168" i="3"/>
  <c r="BF132" i="4"/>
  <c r="BF133" i="4"/>
  <c r="BF140" i="4"/>
  <c r="BF141" i="4"/>
  <c r="BF143" i="4"/>
  <c r="BF147" i="4"/>
  <c r="BF151" i="4"/>
  <c r="BF152" i="4"/>
  <c r="BF161" i="4"/>
  <c r="BF133" i="2"/>
  <c r="BF140" i="2"/>
  <c r="BF142" i="2"/>
  <c r="BF149" i="2"/>
  <c r="BF158" i="2"/>
  <c r="BF159" i="2"/>
  <c r="BF160" i="2"/>
  <c r="BF165" i="2"/>
  <c r="F124" i="3"/>
  <c r="BF131" i="3"/>
  <c r="BF133" i="3"/>
  <c r="BF143" i="3"/>
  <c r="BF149" i="3"/>
  <c r="BF159" i="3"/>
  <c r="BF161" i="3"/>
  <c r="BK142" i="3"/>
  <c r="J142" i="3" s="1"/>
  <c r="J100" i="3" s="1"/>
  <c r="F92" i="4"/>
  <c r="BF136" i="4"/>
  <c r="BF145" i="4"/>
  <c r="BF146" i="4"/>
  <c r="BF150" i="4"/>
  <c r="BF162" i="4"/>
  <c r="BF163" i="4"/>
  <c r="BF169" i="4"/>
  <c r="BK154" i="4"/>
  <c r="J154" i="4" s="1"/>
  <c r="J103" i="4" s="1"/>
  <c r="BK156" i="4"/>
  <c r="J156" i="4" s="1"/>
  <c r="J104" i="4" s="1"/>
  <c r="BK158" i="4"/>
  <c r="J158" i="4" s="1"/>
  <c r="J105" i="4" s="1"/>
  <c r="BF131" i="2"/>
  <c r="BF132" i="2"/>
  <c r="BF134" i="2"/>
  <c r="BF156" i="2"/>
  <c r="BF166" i="2"/>
  <c r="BF169" i="2"/>
  <c r="BF171" i="2"/>
  <c r="BF140" i="3"/>
  <c r="BF145" i="3"/>
  <c r="BF157" i="3"/>
  <c r="BF162" i="3"/>
  <c r="BF163" i="3"/>
  <c r="BF164" i="3"/>
  <c r="BF170" i="3"/>
  <c r="E85" i="4"/>
  <c r="BF130" i="4"/>
  <c r="BF131" i="4"/>
  <c r="BF134" i="4"/>
  <c r="BF135" i="4"/>
  <c r="BF155" i="4"/>
  <c r="BF157" i="4"/>
  <c r="BF170" i="4"/>
  <c r="F35" i="2"/>
  <c r="BB95" i="1"/>
  <c r="F36" i="4"/>
  <c r="BC97" i="1" s="1"/>
  <c r="F33" i="2"/>
  <c r="AZ95" i="1" s="1"/>
  <c r="J33" i="2"/>
  <c r="AV95" i="1" s="1"/>
  <c r="F33" i="3"/>
  <c r="AZ96" i="1" s="1"/>
  <c r="J33" i="4"/>
  <c r="AV97" i="1"/>
  <c r="F37" i="2"/>
  <c r="BD95" i="1" s="1"/>
  <c r="F33" i="4"/>
  <c r="AZ97" i="1" s="1"/>
  <c r="F36" i="3"/>
  <c r="BC96" i="1"/>
  <c r="F37" i="4"/>
  <c r="BD97" i="1" s="1"/>
  <c r="F36" i="2"/>
  <c r="BC95" i="1" s="1"/>
  <c r="F37" i="3"/>
  <c r="BD96" i="1" s="1"/>
  <c r="F35" i="4"/>
  <c r="BB97" i="1" s="1"/>
  <c r="J33" i="3"/>
  <c r="AV96" i="1"/>
  <c r="F35" i="3"/>
  <c r="BB96" i="1" s="1"/>
  <c r="T128" i="2" l="1"/>
  <c r="R152" i="2"/>
  <c r="T153" i="4"/>
  <c r="P153" i="3"/>
  <c r="P152" i="2"/>
  <c r="R128" i="2"/>
  <c r="R127" i="2" s="1"/>
  <c r="P128" i="4"/>
  <c r="P127" i="4"/>
  <c r="AU97" i="1" s="1"/>
  <c r="R128" i="3"/>
  <c r="R127" i="3" s="1"/>
  <c r="BK128" i="3"/>
  <c r="J128" i="3"/>
  <c r="J97" i="3" s="1"/>
  <c r="P128" i="2"/>
  <c r="P127" i="2" s="1"/>
  <c r="AU95" i="1" s="1"/>
  <c r="BK152" i="2"/>
  <c r="J152" i="2" s="1"/>
  <c r="J102" i="2" s="1"/>
  <c r="T128" i="4"/>
  <c r="T127" i="4" s="1"/>
  <c r="T127" i="2"/>
  <c r="T128" i="3"/>
  <c r="T127" i="3" s="1"/>
  <c r="P128" i="3"/>
  <c r="BK128" i="2"/>
  <c r="J128" i="2" s="1"/>
  <c r="J97" i="2" s="1"/>
  <c r="R128" i="4"/>
  <c r="R127" i="4" s="1"/>
  <c r="J129" i="3"/>
  <c r="J98" i="3" s="1"/>
  <c r="BK153" i="3"/>
  <c r="J153" i="3"/>
  <c r="J102" i="3" s="1"/>
  <c r="J153" i="2"/>
  <c r="J103" i="2" s="1"/>
  <c r="BK128" i="4"/>
  <c r="J128" i="4" s="1"/>
  <c r="J97" i="4" s="1"/>
  <c r="J129" i="2"/>
  <c r="J98" i="2"/>
  <c r="BK153" i="4"/>
  <c r="J153" i="4" s="1"/>
  <c r="J102" i="4" s="1"/>
  <c r="J34" i="3"/>
  <c r="AW96" i="1" s="1"/>
  <c r="AT96" i="1" s="1"/>
  <c r="AZ94" i="1"/>
  <c r="W29" i="1" s="1"/>
  <c r="BC94" i="1"/>
  <c r="W32" i="1" s="1"/>
  <c r="BD94" i="1"/>
  <c r="W33" i="1" s="1"/>
  <c r="F34" i="4"/>
  <c r="BA97" i="1" s="1"/>
  <c r="J34" i="4"/>
  <c r="AW97" i="1" s="1"/>
  <c r="AT97" i="1" s="1"/>
  <c r="BB94" i="1"/>
  <c r="AX94" i="1"/>
  <c r="J34" i="2"/>
  <c r="AW95" i="1" s="1"/>
  <c r="AT95" i="1" s="1"/>
  <c r="F34" i="3"/>
  <c r="BA96" i="1"/>
  <c r="F34" i="2"/>
  <c r="BA95" i="1" s="1"/>
  <c r="P127" i="3" l="1"/>
  <c r="AU96" i="1" s="1"/>
  <c r="BK127" i="2"/>
  <c r="J127" i="2" s="1"/>
  <c r="J30" i="2" s="1"/>
  <c r="AG95" i="1" s="1"/>
  <c r="AN95" i="1" s="1"/>
  <c r="BK127" i="3"/>
  <c r="J127" i="3"/>
  <c r="J96" i="3" s="1"/>
  <c r="BK127" i="4"/>
  <c r="J127" i="4" s="1"/>
  <c r="J30" i="4" s="1"/>
  <c r="AG97" i="1" s="1"/>
  <c r="AN97" i="1" s="1"/>
  <c r="BA94" i="1"/>
  <c r="W30" i="1" s="1"/>
  <c r="AU94" i="1"/>
  <c r="AV94" i="1"/>
  <c r="AK29" i="1" s="1"/>
  <c r="AY94" i="1"/>
  <c r="W31" i="1"/>
  <c r="J39" i="4" l="1"/>
  <c r="J96" i="2"/>
  <c r="J39" i="2"/>
  <c r="J96" i="4"/>
  <c r="AW94" i="1"/>
  <c r="AK30" i="1" s="1"/>
  <c r="J30" i="3"/>
  <c r="AG96" i="1" s="1"/>
  <c r="AN96" i="1" s="1"/>
  <c r="J39" i="3" l="1"/>
  <c r="AG94" i="1"/>
  <c r="AT94" i="1"/>
  <c r="AN94" i="1" l="1"/>
  <c r="AK26" i="1"/>
  <c r="AK35" i="1" s="1"/>
</calcChain>
</file>

<file path=xl/sharedStrings.xml><?xml version="1.0" encoding="utf-8"?>
<sst xmlns="http://schemas.openxmlformats.org/spreadsheetml/2006/main" count="2089" uniqueCount="341">
  <si>
    <t>Export Komplet</t>
  </si>
  <si>
    <t/>
  </si>
  <si>
    <t>2.0</t>
  </si>
  <si>
    <t>ZAMOK</t>
  </si>
  <si>
    <t>False</t>
  </si>
  <si>
    <t>{db0602cb-e463-4dc3-9547-c7d0e7e69d80}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</si>
  <si>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</si>
  <si>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</si>
  <si>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</si>
  <si>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</si>
  <si>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</si>
  <si>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</si>
  <si>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1B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</si>
  <si>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</si>
  <si>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</si>
  <si>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VYBUDOVANIE CYKLOPRISTREŠKOV V MESTE ŽILINA</t>
  </si>
  <si>
    <t>JKSO:</t>
  </si>
  <si>
    <t>KS:</t>
  </si>
  <si>
    <t>Miesto:</t>
  </si>
  <si>
    <t xml:space="preserve"> ŽILINA</t>
  </si>
  <si>
    <t>Dátum:</t>
  </si>
  <si>
    <t>22. 4. 2021</t>
  </si>
  <si>
    <t>Objednávateľ:</t>
  </si>
  <si>
    <t>IČO:</t>
  </si>
  <si>
    <t>MESTO ŽILINA</t>
  </si>
  <si>
    <t>IČ DPH:</t>
  </si>
  <si>
    <t>Zhotoviteľ:</t>
  </si>
  <si>
    <t>Vyplň údaj</t>
  </si>
  <si>
    <t>Projektant:</t>
  </si>
  <si>
    <t>DESIGNERS, s.r.o. PREŠOV</t>
  </si>
  <si>
    <t>True</t>
  </si>
  <si>
    <t>0,01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</si>
  <si>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</si>
  <si>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</si>
  <si>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</si>
  <si>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</si>
  <si>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</si>
  <si>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</si>
  <si>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</si>
  <si>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</si>
  <si>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</si>
  <si>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</si>
  <si>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</si>
  <si>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</si>
  <si>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</si>
  <si>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</si>
  <si>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</si>
  <si>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</si>
  <si>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</si>
  <si>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</si>
  <si>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</si>
  <si>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</si>
  <si>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</si>
  <si>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</si>
  <si>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</si>
  <si>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</si>
  <si>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</si>
  <si>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</si>
  <si>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</si>
  <si>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</si>
  <si>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</si>
  <si>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</si>
  <si>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</si>
  <si>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</si>
  <si>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</si>
  <si>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</si>
  <si>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</si>
  <si>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</si>
  <si>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</si>
  <si>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</si>
  <si>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</si>
  <si>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</si>
  <si>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</si>
  <si>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</si>
  <si>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</si>
  <si>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</si>
  <si>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</si>
  <si>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</si>
  <si>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</si>
  <si>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</si>
  <si>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</si>
  <si>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01 ,,Bike Umbrella,, / pri Mestskom úrade</t>
  </si>
  <si>
    <t>STA</t>
  </si>
  <si>
    <t>{e593996d-def9-4c15-a769-ecb9ddd9630d}</t>
  </si>
  <si>
    <t>2</t>
  </si>
  <si>
    <t>SO 02  ,,Bike Umbrella,, / pri plavárni - poloha 1</t>
  </si>
  <si>
    <t>{e6892de1-c029-4451-9eb0-1ef6896d1d43}</t>
  </si>
  <si>
    <t>3</t>
  </si>
  <si>
    <t>SO 03  ,,Bike Umbrella,, / pri plavárni - poloha 2</t>
  </si>
  <si>
    <t>{8e673219-29ad-4f79-ae78-155804330c27}</t>
  </si>
  <si>
    <t>KRYCÍ LIST ROZPOČTU</t>
  </si>
  <si>
    <t>Objekt:</t>
  </si>
  <si>
    <t>1 - SO 01 ,,Bike Umbrella,, / pri Mestskom úrade</t>
  </si>
  <si>
    <t>REKAPITULÁCIA ROZPOČTU</t>
  </si>
  <si>
    <t>Kód dielu - Popis</t>
  </si>
  <si>
    <t>Cena celkom [EUR]</t>
  </si>
  <si>
    <t>Náklady z rozpočtu</t>
  </si>
  <si>
    <t>-1</t>
  </si>
  <si>
    <t xml:space="preserve">HSV - HSV   </t>
  </si>
  <si>
    <t xml:space="preserve">    1 - Zemné práce   </t>
  </si>
  <si>
    <t xml:space="preserve">    2 - Zakladanie   </t>
  </si>
  <si>
    <t xml:space="preserve">    5 - Komunikácie   </t>
  </si>
  <si>
    <t xml:space="preserve">    9 - Ostatné konštrukcie a práce-búranie   </t>
  </si>
  <si>
    <t xml:space="preserve">PSV - Práce a dodávky PSV   </t>
  </si>
  <si>
    <t xml:space="preserve">    762 - Konštrukcie tesárske   </t>
  </si>
  <si>
    <t xml:space="preserve">    764 - Konštrukcie klampiarske   </t>
  </si>
  <si>
    <t xml:space="preserve">    765 - Konštrukcie - krytiny</t>
  </si>
  <si>
    <t xml:space="preserve">    767 - Konštrukcie doplnkové kovové   </t>
  </si>
  <si>
    <t xml:space="preserve">    787 - Dokončovacie práce - zasklievanie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</si>
  <si>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</si>
  <si>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</si>
  <si>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</si>
  <si>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</si>
  <si>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</si>
  <si>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</si>
  <si>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</si>
  <si>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</si>
  <si>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</si>
  <si>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</si>
  <si>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</si>
  <si>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</si>
  <si>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</si>
  <si>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HSV   </t>
  </si>
  <si>
    <t>ROZPOCET</t>
  </si>
  <si>
    <t xml:space="preserve">Zemné práce   </t>
  </si>
  <si>
    <t>K</t>
  </si>
  <si>
    <t>113106611</t>
  </si>
  <si>
    <t>Rozoberanie zámkovej dlažby všetkých druhov v ploche do 20 m2,  -0,2600 t</t>
  </si>
  <si>
    <t>m2</t>
  </si>
  <si>
    <t>4</t>
  </si>
  <si>
    <t>-991390728</t>
  </si>
  <si>
    <t>113307122</t>
  </si>
  <si>
    <t>Odstránenie podkladu v ploche do 200 m2 z kameniva hrubého drveného, hr.100 do 200 mm,  -0,23500t</t>
  </si>
  <si>
    <t>113307131</t>
  </si>
  <si>
    <t>Odstránenie podkladu v ploche do 200 m2 z betónu prostého, hr. vrstvy do 150 mm,  -0,22500t</t>
  </si>
  <si>
    <t>-827894885</t>
  </si>
  <si>
    <t>131211101</t>
  </si>
  <si>
    <t>Hĺbenie jám v  hornine tr.3 súdržných - ručným náradím</t>
  </si>
  <si>
    <t>m3</t>
  </si>
  <si>
    <t>-47588889</t>
  </si>
  <si>
    <t>5</t>
  </si>
  <si>
    <t>131211119</t>
  </si>
  <si>
    <t>Príplatok za lepivosť pri hĺbení jám ručným náradím v hornine tr. 3</t>
  </si>
  <si>
    <t>1449089939</t>
  </si>
  <si>
    <t>6</t>
  </si>
  <si>
    <t>162501102</t>
  </si>
  <si>
    <t>Vodorovné premiestnenie výkopku  po spevnenej ceste z  horniny tr.1-4  v množstve do 100 m3 na vzdialenosť do 3000 m</t>
  </si>
  <si>
    <t>10</t>
  </si>
  <si>
    <t>7</t>
  </si>
  <si>
    <t>162501105</t>
  </si>
  <si>
    <t>Vodorovné premiestnenie výkopku  po spevnenej ceste z  horniny tr.1-4  v množstve do 100 m3, príplatok k cene za každých ďalšich a začatých 1000 m</t>
  </si>
  <si>
    <t>12</t>
  </si>
  <si>
    <t>8</t>
  </si>
  <si>
    <t>171209002</t>
  </si>
  <si>
    <t>Poplatok za skladovanie - zemina a kamenivo (17 05) ostatné</t>
  </si>
  <si>
    <t>t</t>
  </si>
  <si>
    <t>14</t>
  </si>
  <si>
    <t xml:space="preserve">Zakladanie   </t>
  </si>
  <si>
    <t>9</t>
  </si>
  <si>
    <t>271573001</t>
  </si>
  <si>
    <t>Násyp pod základové  konštrukcie so zhutnením zo štrkopiesku fr.0-32 mm</t>
  </si>
  <si>
    <t>273321211</t>
  </si>
  <si>
    <t>Betón základových dosiek, železový (bez výstuže), tr. C 12/15</t>
  </si>
  <si>
    <t>1182676078</t>
  </si>
  <si>
    <t>11</t>
  </si>
  <si>
    <t>273362021</t>
  </si>
  <si>
    <t>Výstuž základových dosiek zo zvár. sietí KARI</t>
  </si>
  <si>
    <t>-1454105795</t>
  </si>
  <si>
    <t>275313521</t>
  </si>
  <si>
    <t>Betón základových pätiek, prostý tr.C 12/15</t>
  </si>
  <si>
    <t>22</t>
  </si>
  <si>
    <t xml:space="preserve">Komunikácie   </t>
  </si>
  <si>
    <t>13</t>
  </si>
  <si>
    <t>596911161</t>
  </si>
  <si>
    <t>Kladenie betónovej zámkovej dlažby komunikácií pre peších hr. do 100 mm pre peších do 50 m2 so zriadením lôžka z kameniva hr. 30 mm</t>
  </si>
  <si>
    <t>-1198135789</t>
  </si>
  <si>
    <t xml:space="preserve">Ostatné konštrukcie a práce-búranie   </t>
  </si>
  <si>
    <t>919735123</t>
  </si>
  <si>
    <t>Rezanie existujúceho betónového krytu alebo podkladu hĺbky nad 100 do 150 mm</t>
  </si>
  <si>
    <t>m</t>
  </si>
  <si>
    <t>-1744929903</t>
  </si>
  <si>
    <t>15</t>
  </si>
  <si>
    <t>959941123</t>
  </si>
  <si>
    <t>Chemická kotva s kotevným svorníkom tesnená chemickou ampulkou do betónu, ŽB, kameňa, s vyvŕtaním otvoru M12/95/220 mm</t>
  </si>
  <si>
    <t>ks</t>
  </si>
  <si>
    <t>32</t>
  </si>
  <si>
    <t>16</t>
  </si>
  <si>
    <t>M</t>
  </si>
  <si>
    <t>55320001</t>
  </si>
  <si>
    <t>Oceľové kotevné platne</t>
  </si>
  <si>
    <t>kg</t>
  </si>
  <si>
    <t>34</t>
  </si>
  <si>
    <t>17</t>
  </si>
  <si>
    <t>979082213</t>
  </si>
  <si>
    <t>Vodorovná doprava sutiny so zložením a hrubým urovnaním na vzdialenosť do 1 km</t>
  </si>
  <si>
    <t>36</t>
  </si>
  <si>
    <t>18</t>
  </si>
  <si>
    <t>979082219</t>
  </si>
  <si>
    <t>Príplatok k cene za každý ďalší aj začatý 1 km nad 1 km</t>
  </si>
  <si>
    <t>38</t>
  </si>
  <si>
    <t>19</t>
  </si>
  <si>
    <t>979089012</t>
  </si>
  <si>
    <t>Poplatok za skladovanie - betón, tehly, dlaždice (17 01) ostatné</t>
  </si>
  <si>
    <t>40</t>
  </si>
  <si>
    <t>PSV</t>
  </si>
  <si>
    <t xml:space="preserve">Práce a dodávky PSV   </t>
  </si>
  <si>
    <t>762</t>
  </si>
  <si>
    <t xml:space="preserve">Konštrukcie tesárske   </t>
  </si>
  <si>
    <t>762421306</t>
  </si>
  <si>
    <t>Obloženie stropov alebo strešných podhľadov z dosiek OSB skrutkovaných hr. dosky 25 mm</t>
  </si>
  <si>
    <t>42</t>
  </si>
  <si>
    <t>764</t>
  </si>
  <si>
    <t xml:space="preserve">Konštrukcie klampiarske   </t>
  </si>
  <si>
    <t>21</t>
  </si>
  <si>
    <t>764314530</t>
  </si>
  <si>
    <t>Krytiny z titánzinkového plechu, z tabúľ, sklon do 30°</t>
  </si>
  <si>
    <t>44</t>
  </si>
  <si>
    <t>765</t>
  </si>
  <si>
    <t>Konštrukcie - krytiny</t>
  </si>
  <si>
    <t>76536200PC</t>
  </si>
  <si>
    <t>Zelená strecha BMI ECO Actív (vegetačný koberec, strešný substrát, separčná vrstva, drenážna a retečná vrstva, hydroizolácia)</t>
  </si>
  <si>
    <t>1928915024</t>
  </si>
  <si>
    <t>23</t>
  </si>
  <si>
    <t>76537100PC</t>
  </si>
  <si>
    <t>Štrková lišta</t>
  </si>
  <si>
    <t>1765542725</t>
  </si>
  <si>
    <t>24</t>
  </si>
  <si>
    <t>765901000</t>
  </si>
  <si>
    <t>Strešna fólia</t>
  </si>
  <si>
    <t>46</t>
  </si>
  <si>
    <t>767</t>
  </si>
  <si>
    <t xml:space="preserve">Konštrukcie doplnkové kovové   </t>
  </si>
  <si>
    <t>25</t>
  </si>
  <si>
    <t>7671111PC</t>
  </si>
  <si>
    <t>Infotabula kompozitná doska 1050x2200 mm, hr.20mm+ochranná a samolepiaca fólia s potlačou</t>
  </si>
  <si>
    <t>48</t>
  </si>
  <si>
    <t>26</t>
  </si>
  <si>
    <t>767995104</t>
  </si>
  <si>
    <t>Montáž ostatných atypických kovových stavebných doplnkových konštrukcií nad 20 do 50 kg</t>
  </si>
  <si>
    <t>50</t>
  </si>
  <si>
    <t>27</t>
  </si>
  <si>
    <t>13540740PC</t>
  </si>
  <si>
    <t>Dodávka oceľových stojanov vč. povrchovej úpravy</t>
  </si>
  <si>
    <t>52</t>
  </si>
  <si>
    <t>28</t>
  </si>
  <si>
    <t>767995108</t>
  </si>
  <si>
    <t>Montáž ostatných atypických kovových stavebných doplnkových konštrukcií nad 500 kg</t>
  </si>
  <si>
    <t>54</t>
  </si>
  <si>
    <t>29</t>
  </si>
  <si>
    <t>13540730PC</t>
  </si>
  <si>
    <t>Dodávka oceľovej konštrukcie prístrešku vč. povrchovej úpravy</t>
  </si>
  <si>
    <t>56</t>
  </si>
  <si>
    <t>787</t>
  </si>
  <si>
    <t xml:space="preserve">Dokončovacie práce - zasklievanie   </t>
  </si>
  <si>
    <t>30</t>
  </si>
  <si>
    <t>787192310</t>
  </si>
  <si>
    <t>Zasklievanie stien a priečok sklom bezpečnostným (bez dodávky skla) s podtmelením na lišty hrúbky nad 8 do 10 mm</t>
  </si>
  <si>
    <t>58</t>
  </si>
  <si>
    <t>31</t>
  </si>
  <si>
    <t>6342315000</t>
  </si>
  <si>
    <t>Bezpečnostné sklo tabule 800x1700</t>
  </si>
  <si>
    <t>60</t>
  </si>
  <si>
    <t>5628410001</t>
  </si>
  <si>
    <t>Úchytka nerezová</t>
  </si>
  <si>
    <t>62</t>
  </si>
  <si>
    <t>33</t>
  </si>
  <si>
    <t>2830003001</t>
  </si>
  <si>
    <t>Reflexná fólia</t>
  </si>
  <si>
    <t>64</t>
  </si>
  <si>
    <t>2 - SO 02  ,,Bike Umbrella,, / pri plavárni - poloha 1</t>
  </si>
  <si>
    <t>HSV - HSV</t>
  </si>
  <si>
    <t xml:space="preserve">    2 - Zakladanie</t>
  </si>
  <si>
    <t xml:space="preserve">    5 - Komunikácie</t>
  </si>
  <si>
    <t xml:space="preserve">    9 - Ostatné konštrukcie a práce-búranie</t>
  </si>
  <si>
    <t>PSV - Práce a dodávky PSV</t>
  </si>
  <si>
    <t xml:space="preserve">    762 - Konštrukcie tesárske</t>
  </si>
  <si>
    <t xml:space="preserve">    764 - Konštrukcie klampiarske</t>
  </si>
  <si>
    <t xml:space="preserve">    765 - Konštrukcie - krytiny tvrdé</t>
  </si>
  <si>
    <t xml:space="preserve">    767 - Konštrukcie doplnkové kovové</t>
  </si>
  <si>
    <t xml:space="preserve">    787 - Dokončovacie práce - zasklievanie</t>
  </si>
  <si>
    <t>113107143</t>
  </si>
  <si>
    <t>Odstránenie  krytu asfaltového v ploche do 200 m2, hr.nad 100 do 150 mm,  -0,31600t</t>
  </si>
  <si>
    <t>-1616364655</t>
  </si>
  <si>
    <t>-254862856</t>
  </si>
  <si>
    <t>207272106</t>
  </si>
  <si>
    <t>2030277854</t>
  </si>
  <si>
    <t xml:space="preserve">Vodorovné premiestnenie výkopku  po spevnenej ceste z  horniny tr.1-4  v množstve do 100 m3 na vzdialenosť do 3000 m </t>
  </si>
  <si>
    <t>-1122413437</t>
  </si>
  <si>
    <t>-918342861</t>
  </si>
  <si>
    <t>12567270</t>
  </si>
  <si>
    <t>174101001</t>
  </si>
  <si>
    <t>Zásyp sypaninou so zhutnením jám, šachiet, rýh, zárezov alebo okolo objektov do 100 m3</t>
  </si>
  <si>
    <t>-1292747954</t>
  </si>
  <si>
    <t>583410004300</t>
  </si>
  <si>
    <t>Štrkodrva frakcia 0-32 mm</t>
  </si>
  <si>
    <t>-1766173373</t>
  </si>
  <si>
    <t>Zakladanie</t>
  </si>
  <si>
    <t>2028265770</t>
  </si>
  <si>
    <t>-1396428480</t>
  </si>
  <si>
    <t>Komunikácie</t>
  </si>
  <si>
    <t>572953112</t>
  </si>
  <si>
    <t>Vyspravenie krytu vozovky po prekopoch inžinierskych sietí do 15 m2 asfaltovým betónom AC hr. nad 50 do 70 mm</t>
  </si>
  <si>
    <t>1101944014</t>
  </si>
  <si>
    <t>Ostatné konštrukcie a práce-búranie</t>
  </si>
  <si>
    <t>915711212</t>
  </si>
  <si>
    <t>Vodorovné dopravné značenie striekané farbou deliacich čiar súvislých šírky 125 mm biela retroreflexná</t>
  </si>
  <si>
    <t>791421861</t>
  </si>
  <si>
    <t>915791111</t>
  </si>
  <si>
    <t>Predznačenie pre značenie striekané farbou z náterových hmôt deliace čiary, vodiace prúžky</t>
  </si>
  <si>
    <t>27491989</t>
  </si>
  <si>
    <t>919735113</t>
  </si>
  <si>
    <t>Rezanie existujúceho asfaltového krytu alebo podkladu hĺbky nad 100 do 150 mm</t>
  </si>
  <si>
    <t>-323600100</t>
  </si>
  <si>
    <t>-1932869684</t>
  </si>
  <si>
    <t>-2028461812</t>
  </si>
  <si>
    <t>1128309888</t>
  </si>
  <si>
    <t>-1031447121</t>
  </si>
  <si>
    <t>979089212</t>
  </si>
  <si>
    <t>Poplatok za skladovanie - bitúmenové zmesi, uholný decht, dechtové výrobky (17 03 ), ostatné</t>
  </si>
  <si>
    <t>-2014283265</t>
  </si>
  <si>
    <t>Práce a dodávky PSV</t>
  </si>
  <si>
    <t>Konštrukcie tesárske</t>
  </si>
  <si>
    <t>1112895022</t>
  </si>
  <si>
    <t>Konštrukcie klampiarske</t>
  </si>
  <si>
    <t>1855185765</t>
  </si>
  <si>
    <t>Konštrukcie - krytiny tvrdé</t>
  </si>
  <si>
    <t>895173056</t>
  </si>
  <si>
    <t>Konštrukcie doplnkové kovové</t>
  </si>
  <si>
    <t>1483741344</t>
  </si>
  <si>
    <t>1206877248</t>
  </si>
  <si>
    <t>1563016755</t>
  </si>
  <si>
    <t>367224189</t>
  </si>
  <si>
    <t>373504193</t>
  </si>
  <si>
    <t>Dokončovacie práce - zasklievanie</t>
  </si>
  <si>
    <t>1405140083</t>
  </si>
  <si>
    <t>1744363</t>
  </si>
  <si>
    <t>1948652848</t>
  </si>
  <si>
    <t>1327374206</t>
  </si>
  <si>
    <t>3 - SO 03  ,,Bike Umbrella,, / pri plavárni - poloha 2</t>
  </si>
  <si>
    <t>-689159003</t>
  </si>
  <si>
    <t>647964981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</si>
</sst>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167" fontId="31" fillId="2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31" fillId="2" borderId="19" xfId="0" applyFont="1" applyFill="1" applyBorder="1" applyAlignment="1" applyProtection="1">
      <alignment horizontal="left" vertical="center"/>
      <protection locked="0"/>
    </xf>
    <xf numFmtId="0" fontId="3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0" fillId="0" borderId="0" xfId="0"/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opLeftCell="A37" workbookViewId="0">
      <selection activeCell="U101" sqref="U101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" customHeight="1"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6</v>
      </c>
    </row>
    <row r="5" spans="1:74" s="1" customFormat="1" ht="12" customHeight="1">
      <c r="B5" s="18"/>
      <c r="C5" s="19"/>
      <c r="D5" s="23" t="s">
        <v>11</v>
      </c>
      <c r="E5" s="19"/>
      <c r="F5" s="19"/>
      <c r="G5" s="19"/>
      <c r="H5" s="19"/>
      <c r="I5" s="19"/>
      <c r="J5" s="19"/>
      <c r="K5" s="245" t="s">
        <v>12</v>
      </c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19"/>
      <c r="AQ5" s="19"/>
      <c r="AR5" s="17"/>
      <c r="BE5" s="242" t="s">
        <v>13</v>
      </c>
      <c r="BS5" s="14" t="s">
        <v>6</v>
      </c>
    </row>
    <row r="6" spans="1:74" s="1" customFormat="1" ht="36.9" customHeight="1">
      <c r="B6" s="18"/>
      <c r="C6" s="19"/>
      <c r="D6" s="25" t="s">
        <v>14</v>
      </c>
      <c r="E6" s="19"/>
      <c r="F6" s="19"/>
      <c r="G6" s="19"/>
      <c r="H6" s="19"/>
      <c r="I6" s="19"/>
      <c r="J6" s="19"/>
      <c r="K6" s="247" t="s">
        <v>15</v>
      </c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19"/>
      <c r="AQ6" s="19"/>
      <c r="AR6" s="17"/>
      <c r="BE6" s="243"/>
      <c r="BS6" s="14" t="s">
        <v>6</v>
      </c>
    </row>
    <row r="7" spans="1:74" s="1" customFormat="1" ht="12" customHeight="1">
      <c r="B7" s="18"/>
      <c r="C7" s="19"/>
      <c r="D7" s="26" t="s">
        <v>16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17</v>
      </c>
      <c r="AL7" s="19"/>
      <c r="AM7" s="19"/>
      <c r="AN7" s="24" t="s">
        <v>1</v>
      </c>
      <c r="AO7" s="19"/>
      <c r="AP7" s="19"/>
      <c r="AQ7" s="19"/>
      <c r="AR7" s="17"/>
      <c r="BE7" s="243"/>
      <c r="BS7" s="14" t="s">
        <v>6</v>
      </c>
    </row>
    <row r="8" spans="1:74" s="1" customFormat="1" ht="12" customHeight="1">
      <c r="B8" s="18"/>
      <c r="C8" s="19"/>
      <c r="D8" s="26" t="s">
        <v>18</v>
      </c>
      <c r="E8" s="19"/>
      <c r="F8" s="19"/>
      <c r="G8" s="19"/>
      <c r="H8" s="19"/>
      <c r="I8" s="19"/>
      <c r="J8" s="19"/>
      <c r="K8" s="24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20</v>
      </c>
      <c r="AL8" s="19"/>
      <c r="AM8" s="19"/>
      <c r="AN8" s="27" t="s">
        <v>21</v>
      </c>
      <c r="AO8" s="19"/>
      <c r="AP8" s="19"/>
      <c r="AQ8" s="19"/>
      <c r="AR8" s="17"/>
      <c r="BE8" s="243"/>
      <c r="BS8" s="14" t="s">
        <v>6</v>
      </c>
    </row>
    <row r="9" spans="1:74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43"/>
      <c r="BS9" s="14" t="s">
        <v>6</v>
      </c>
    </row>
    <row r="10" spans="1:74" s="1" customFormat="1" ht="12" customHeight="1">
      <c r="B10" s="18"/>
      <c r="C10" s="19"/>
      <c r="D10" s="26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23</v>
      </c>
      <c r="AL10" s="19"/>
      <c r="AM10" s="19"/>
      <c r="AN10" s="24" t="s">
        <v>1</v>
      </c>
      <c r="AO10" s="19"/>
      <c r="AP10" s="19"/>
      <c r="AQ10" s="19"/>
      <c r="AR10" s="17"/>
      <c r="BE10" s="243"/>
      <c r="BS10" s="14" t="s">
        <v>6</v>
      </c>
    </row>
    <row r="11" spans="1:74" s="1" customFormat="1" ht="18.45" customHeight="1">
      <c r="B11" s="18"/>
      <c r="C11" s="19"/>
      <c r="D11" s="19"/>
      <c r="E11" s="24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43"/>
      <c r="BS11" s="14" t="s">
        <v>6</v>
      </c>
    </row>
    <row r="12" spans="1:74" s="1" customFormat="1" ht="6.9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43"/>
      <c r="BS12" s="14" t="s">
        <v>6</v>
      </c>
    </row>
    <row r="13" spans="1:74" s="1" customFormat="1" ht="12" customHeight="1">
      <c r="B13" s="18"/>
      <c r="C13" s="19"/>
      <c r="D13" s="26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23</v>
      </c>
      <c r="AL13" s="19"/>
      <c r="AM13" s="19"/>
      <c r="AN13" s="28" t="s">
        <v>27</v>
      </c>
      <c r="AO13" s="19"/>
      <c r="AP13" s="19"/>
      <c r="AQ13" s="19"/>
      <c r="AR13" s="17"/>
      <c r="BE13" s="243"/>
      <c r="BS13" s="14" t="s">
        <v>6</v>
      </c>
    </row>
    <row r="14" spans="1:74" ht="13.2">
      <c r="B14" s="18"/>
      <c r="C14" s="19"/>
      <c r="D14" s="19"/>
      <c r="E14" s="248" t="s">
        <v>27</v>
      </c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6" t="s">
        <v>25</v>
      </c>
      <c r="AL14" s="19"/>
      <c r="AM14" s="19"/>
      <c r="AN14" s="28" t="s">
        <v>27</v>
      </c>
      <c r="AO14" s="19"/>
      <c r="AP14" s="19"/>
      <c r="AQ14" s="19"/>
      <c r="AR14" s="17"/>
      <c r="BE14" s="243"/>
      <c r="BS14" s="14" t="s">
        <v>6</v>
      </c>
    </row>
    <row r="15" spans="1:74" s="1" customFormat="1" ht="6.9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43"/>
      <c r="BS15" s="14" t="s">
        <v>4</v>
      </c>
    </row>
    <row r="16" spans="1:74" s="1" customFormat="1" ht="12" customHeight="1">
      <c r="B16" s="18"/>
      <c r="C16" s="19"/>
      <c r="D16" s="26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23</v>
      </c>
      <c r="AL16" s="19"/>
      <c r="AM16" s="19"/>
      <c r="AN16" s="24" t="s">
        <v>1</v>
      </c>
      <c r="AO16" s="19"/>
      <c r="AP16" s="19"/>
      <c r="AQ16" s="19"/>
      <c r="AR16" s="17"/>
      <c r="BE16" s="243"/>
      <c r="BS16" s="14" t="s">
        <v>4</v>
      </c>
    </row>
    <row r="17" spans="1:71" s="1" customFormat="1" ht="18.45" customHeight="1">
      <c r="B17" s="18"/>
      <c r="C17" s="19"/>
      <c r="D17" s="19"/>
      <c r="E17" s="24" t="s">
        <v>29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43"/>
      <c r="BS17" s="14" t="s">
        <v>30</v>
      </c>
    </row>
    <row r="18" spans="1:71" s="1" customFormat="1" ht="6.9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43"/>
      <c r="BS18" s="14" t="s">
        <v>31</v>
      </c>
    </row>
    <row r="19" spans="1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23</v>
      </c>
      <c r="AL19" s="19"/>
      <c r="AM19" s="19"/>
      <c r="AN19" s="24" t="s">
        <v>1</v>
      </c>
      <c r="AO19" s="19"/>
      <c r="AP19" s="19"/>
      <c r="AQ19" s="19"/>
      <c r="AR19" s="17"/>
      <c r="BE19" s="243"/>
      <c r="BS19" s="14" t="s">
        <v>31</v>
      </c>
    </row>
    <row r="20" spans="1:71" s="1" customFormat="1" ht="18.45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43"/>
      <c r="BS20" s="14" t="s">
        <v>30</v>
      </c>
    </row>
    <row r="21" spans="1:71" s="1" customFormat="1" ht="6.9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43"/>
    </row>
    <row r="22" spans="1:71" s="1" customFormat="1" ht="12" customHeight="1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43"/>
    </row>
    <row r="23" spans="1:71" s="1" customFormat="1" ht="16.5" customHeight="1">
      <c r="B23" s="18"/>
      <c r="C23" s="19"/>
      <c r="D23" s="19"/>
      <c r="E23" s="250" t="s">
        <v>1</v>
      </c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19"/>
      <c r="AP23" s="19"/>
      <c r="AQ23" s="19"/>
      <c r="AR23" s="17"/>
      <c r="BE23" s="243"/>
    </row>
    <row r="24" spans="1:71" s="1" customFormat="1" ht="6.9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43"/>
    </row>
    <row r="25" spans="1:71" s="1" customFormat="1" ht="6.9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43"/>
    </row>
    <row r="26" spans="1:71" s="2" customFormat="1" ht="25.95" customHeight="1">
      <c r="A26" s="31"/>
      <c r="B26" s="32"/>
      <c r="C26" s="33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51">
        <f>ROUND(AG94,2)</f>
        <v>0</v>
      </c>
      <c r="AL26" s="252"/>
      <c r="AM26" s="252"/>
      <c r="AN26" s="252"/>
      <c r="AO26" s="252"/>
      <c r="AP26" s="33"/>
      <c r="AQ26" s="33"/>
      <c r="AR26" s="36"/>
      <c r="BE26" s="243"/>
    </row>
    <row r="27" spans="1:71" s="2" customFormat="1" ht="6.9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43"/>
    </row>
    <row r="28" spans="1:71" s="2" customFormat="1" ht="13.2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53" t="s">
        <v>36</v>
      </c>
      <c r="M28" s="253"/>
      <c r="N28" s="253"/>
      <c r="O28" s="253"/>
      <c r="P28" s="253"/>
      <c r="Q28" s="33"/>
      <c r="R28" s="33"/>
      <c r="S28" s="33"/>
      <c r="T28" s="33"/>
      <c r="U28" s="33"/>
      <c r="V28" s="33"/>
      <c r="W28" s="253" t="s">
        <v>37</v>
      </c>
      <c r="X28" s="253"/>
      <c r="Y28" s="253"/>
      <c r="Z28" s="253"/>
      <c r="AA28" s="253"/>
      <c r="AB28" s="253"/>
      <c r="AC28" s="253"/>
      <c r="AD28" s="253"/>
      <c r="AE28" s="253"/>
      <c r="AF28" s="33"/>
      <c r="AG28" s="33"/>
      <c r="AH28" s="33"/>
      <c r="AI28" s="33"/>
      <c r="AJ28" s="33"/>
      <c r="AK28" s="253" t="s">
        <v>38</v>
      </c>
      <c r="AL28" s="253"/>
      <c r="AM28" s="253"/>
      <c r="AN28" s="253"/>
      <c r="AO28" s="253"/>
      <c r="AP28" s="33"/>
      <c r="AQ28" s="33"/>
      <c r="AR28" s="36"/>
      <c r="BE28" s="243"/>
    </row>
    <row r="29" spans="1:71" s="3" customFormat="1" ht="14.4" customHeight="1">
      <c r="B29" s="37"/>
      <c r="C29" s="38"/>
      <c r="D29" s="26" t="s">
        <v>39</v>
      </c>
      <c r="E29" s="38"/>
      <c r="F29" s="26" t="s">
        <v>40</v>
      </c>
      <c r="G29" s="38"/>
      <c r="H29" s="38"/>
      <c r="I29" s="38"/>
      <c r="J29" s="38"/>
      <c r="K29" s="38"/>
      <c r="L29" s="237">
        <v>0.2</v>
      </c>
      <c r="M29" s="236"/>
      <c r="N29" s="236"/>
      <c r="O29" s="236"/>
      <c r="P29" s="236"/>
      <c r="Q29" s="38"/>
      <c r="R29" s="38"/>
      <c r="S29" s="38"/>
      <c r="T29" s="38"/>
      <c r="U29" s="38"/>
      <c r="V29" s="38"/>
      <c r="W29" s="235">
        <f>ROUND(AZ94, 2)</f>
        <v>0</v>
      </c>
      <c r="X29" s="236"/>
      <c r="Y29" s="236"/>
      <c r="Z29" s="236"/>
      <c r="AA29" s="236"/>
      <c r="AB29" s="236"/>
      <c r="AC29" s="236"/>
      <c r="AD29" s="236"/>
      <c r="AE29" s="236"/>
      <c r="AF29" s="38"/>
      <c r="AG29" s="38"/>
      <c r="AH29" s="38"/>
      <c r="AI29" s="38"/>
      <c r="AJ29" s="38"/>
      <c r="AK29" s="235">
        <f>ROUND(AV94, 2)</f>
        <v>0</v>
      </c>
      <c r="AL29" s="236"/>
      <c r="AM29" s="236"/>
      <c r="AN29" s="236"/>
      <c r="AO29" s="236"/>
      <c r="AP29" s="38"/>
      <c r="AQ29" s="38"/>
      <c r="AR29" s="39"/>
      <c r="BE29" s="244"/>
    </row>
    <row r="30" spans="1:71" s="3" customFormat="1" ht="14.4" customHeight="1">
      <c r="B30" s="37"/>
      <c r="C30" s="38"/>
      <c r="D30" s="38"/>
      <c r="E30" s="38"/>
      <c r="F30" s="26" t="s">
        <v>41</v>
      </c>
      <c r="G30" s="38"/>
      <c r="H30" s="38"/>
      <c r="I30" s="38"/>
      <c r="J30" s="38"/>
      <c r="K30" s="38"/>
      <c r="L30" s="237">
        <v>0.2</v>
      </c>
      <c r="M30" s="236"/>
      <c r="N30" s="236"/>
      <c r="O30" s="236"/>
      <c r="P30" s="236"/>
      <c r="Q30" s="38"/>
      <c r="R30" s="38"/>
      <c r="S30" s="38"/>
      <c r="T30" s="38"/>
      <c r="U30" s="38"/>
      <c r="V30" s="38"/>
      <c r="W30" s="235">
        <f>ROUND(BA94, 2)</f>
        <v>0</v>
      </c>
      <c r="X30" s="236"/>
      <c r="Y30" s="236"/>
      <c r="Z30" s="236"/>
      <c r="AA30" s="236"/>
      <c r="AB30" s="236"/>
      <c r="AC30" s="236"/>
      <c r="AD30" s="236"/>
      <c r="AE30" s="236"/>
      <c r="AF30" s="38"/>
      <c r="AG30" s="38"/>
      <c r="AH30" s="38"/>
      <c r="AI30" s="38"/>
      <c r="AJ30" s="38"/>
      <c r="AK30" s="235">
        <f>ROUND(AW94, 2)</f>
        <v>0</v>
      </c>
      <c r="AL30" s="236"/>
      <c r="AM30" s="236"/>
      <c r="AN30" s="236"/>
      <c r="AO30" s="236"/>
      <c r="AP30" s="38"/>
      <c r="AQ30" s="38"/>
      <c r="AR30" s="39"/>
      <c r="BE30" s="244"/>
    </row>
    <row r="31" spans="1:71" s="3" customFormat="1" ht="14.4" hidden="1" customHeight="1">
      <c r="B31" s="37"/>
      <c r="C31" s="38"/>
      <c r="D31" s="38"/>
      <c r="E31" s="38"/>
      <c r="F31" s="26" t="s">
        <v>42</v>
      </c>
      <c r="G31" s="38"/>
      <c r="H31" s="38"/>
      <c r="I31" s="38"/>
      <c r="J31" s="38"/>
      <c r="K31" s="38"/>
      <c r="L31" s="237">
        <v>0.2</v>
      </c>
      <c r="M31" s="236"/>
      <c r="N31" s="236"/>
      <c r="O31" s="236"/>
      <c r="P31" s="236"/>
      <c r="Q31" s="38"/>
      <c r="R31" s="38"/>
      <c r="S31" s="38"/>
      <c r="T31" s="38"/>
      <c r="U31" s="38"/>
      <c r="V31" s="38"/>
      <c r="W31" s="235">
        <f>ROUND(BB94, 2)</f>
        <v>0</v>
      </c>
      <c r="X31" s="236"/>
      <c r="Y31" s="236"/>
      <c r="Z31" s="236"/>
      <c r="AA31" s="236"/>
      <c r="AB31" s="236"/>
      <c r="AC31" s="236"/>
      <c r="AD31" s="236"/>
      <c r="AE31" s="236"/>
      <c r="AF31" s="38"/>
      <c r="AG31" s="38"/>
      <c r="AH31" s="38"/>
      <c r="AI31" s="38"/>
      <c r="AJ31" s="38"/>
      <c r="AK31" s="235">
        <v>0</v>
      </c>
      <c r="AL31" s="236"/>
      <c r="AM31" s="236"/>
      <c r="AN31" s="236"/>
      <c r="AO31" s="236"/>
      <c r="AP31" s="38"/>
      <c r="AQ31" s="38"/>
      <c r="AR31" s="39"/>
      <c r="BE31" s="244"/>
    </row>
    <row r="32" spans="1:71" s="3" customFormat="1" ht="14.4" hidden="1" customHeight="1">
      <c r="B32" s="37"/>
      <c r="C32" s="38"/>
      <c r="D32" s="38"/>
      <c r="E32" s="38"/>
      <c r="F32" s="26" t="s">
        <v>43</v>
      </c>
      <c r="G32" s="38"/>
      <c r="H32" s="38"/>
      <c r="I32" s="38"/>
      <c r="J32" s="38"/>
      <c r="K32" s="38"/>
      <c r="L32" s="237">
        <v>0.2</v>
      </c>
      <c r="M32" s="236"/>
      <c r="N32" s="236"/>
      <c r="O32" s="236"/>
      <c r="P32" s="236"/>
      <c r="Q32" s="38"/>
      <c r="R32" s="38"/>
      <c r="S32" s="38"/>
      <c r="T32" s="38"/>
      <c r="U32" s="38"/>
      <c r="V32" s="38"/>
      <c r="W32" s="235">
        <f>ROUND(BC94, 2)</f>
        <v>0</v>
      </c>
      <c r="X32" s="236"/>
      <c r="Y32" s="236"/>
      <c r="Z32" s="236"/>
      <c r="AA32" s="236"/>
      <c r="AB32" s="236"/>
      <c r="AC32" s="236"/>
      <c r="AD32" s="236"/>
      <c r="AE32" s="236"/>
      <c r="AF32" s="38"/>
      <c r="AG32" s="38"/>
      <c r="AH32" s="38"/>
      <c r="AI32" s="38"/>
      <c r="AJ32" s="38"/>
      <c r="AK32" s="235">
        <v>0</v>
      </c>
      <c r="AL32" s="236"/>
      <c r="AM32" s="236"/>
      <c r="AN32" s="236"/>
      <c r="AO32" s="236"/>
      <c r="AP32" s="38"/>
      <c r="AQ32" s="38"/>
      <c r="AR32" s="39"/>
      <c r="BE32" s="244"/>
    </row>
    <row r="33" spans="1:57" s="3" customFormat="1" ht="14.4" hidden="1" customHeight="1">
      <c r="B33" s="37"/>
      <c r="C33" s="38"/>
      <c r="D33" s="38"/>
      <c r="E33" s="38"/>
      <c r="F33" s="26" t="s">
        <v>44</v>
      </c>
      <c r="G33" s="38"/>
      <c r="H33" s="38"/>
      <c r="I33" s="38"/>
      <c r="J33" s="38"/>
      <c r="K33" s="38"/>
      <c r="L33" s="237">
        <v>0</v>
      </c>
      <c r="M33" s="236"/>
      <c r="N33" s="236"/>
      <c r="O33" s="236"/>
      <c r="P33" s="236"/>
      <c r="Q33" s="38"/>
      <c r="R33" s="38"/>
      <c r="S33" s="38"/>
      <c r="T33" s="38"/>
      <c r="U33" s="38"/>
      <c r="V33" s="38"/>
      <c r="W33" s="235">
        <f>ROUND(BD94, 2)</f>
        <v>0</v>
      </c>
      <c r="X33" s="236"/>
      <c r="Y33" s="236"/>
      <c r="Z33" s="236"/>
      <c r="AA33" s="236"/>
      <c r="AB33" s="236"/>
      <c r="AC33" s="236"/>
      <c r="AD33" s="236"/>
      <c r="AE33" s="236"/>
      <c r="AF33" s="38"/>
      <c r="AG33" s="38"/>
      <c r="AH33" s="38"/>
      <c r="AI33" s="38"/>
      <c r="AJ33" s="38"/>
      <c r="AK33" s="235">
        <v>0</v>
      </c>
      <c r="AL33" s="236"/>
      <c r="AM33" s="236"/>
      <c r="AN33" s="236"/>
      <c r="AO33" s="236"/>
      <c r="AP33" s="38"/>
      <c r="AQ33" s="38"/>
      <c r="AR33" s="39"/>
      <c r="BE33" s="244"/>
    </row>
    <row r="34" spans="1:57" s="2" customFormat="1" ht="6.9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43"/>
    </row>
    <row r="35" spans="1:57" s="2" customFormat="1" ht="25.95" customHeight="1">
      <c r="A35" s="31"/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38" t="s">
        <v>47</v>
      </c>
      <c r="Y35" s="239"/>
      <c r="Z35" s="239"/>
      <c r="AA35" s="239"/>
      <c r="AB35" s="239"/>
      <c r="AC35" s="42"/>
      <c r="AD35" s="42"/>
      <c r="AE35" s="42"/>
      <c r="AF35" s="42"/>
      <c r="AG35" s="42"/>
      <c r="AH35" s="42"/>
      <c r="AI35" s="42"/>
      <c r="AJ35" s="42"/>
      <c r="AK35" s="240">
        <f>SUM(AK26:AK33)</f>
        <v>0</v>
      </c>
      <c r="AL35" s="239"/>
      <c r="AM35" s="239"/>
      <c r="AN35" s="239"/>
      <c r="AO35" s="241"/>
      <c r="AP35" s="40"/>
      <c r="AQ35" s="40"/>
      <c r="AR35" s="36"/>
      <c r="BE35" s="31"/>
    </row>
    <row r="36" spans="1:57" s="2" customFormat="1" ht="6.9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" customHeight="1">
      <c r="B49" s="44"/>
      <c r="C49" s="45"/>
      <c r="D49" s="46" t="s">
        <v>48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49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1:57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3.2">
      <c r="A60" s="31"/>
      <c r="B60" s="32"/>
      <c r="C60" s="33"/>
      <c r="D60" s="49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50</v>
      </c>
      <c r="AI60" s="35"/>
      <c r="AJ60" s="35"/>
      <c r="AK60" s="35"/>
      <c r="AL60" s="35"/>
      <c r="AM60" s="49" t="s">
        <v>51</v>
      </c>
      <c r="AN60" s="35"/>
      <c r="AO60" s="35"/>
      <c r="AP60" s="33"/>
      <c r="AQ60" s="33"/>
      <c r="AR60" s="36"/>
      <c r="BE60" s="31"/>
    </row>
    <row r="61" spans="1:57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3.2">
      <c r="A64" s="31"/>
      <c r="B64" s="32"/>
      <c r="C64" s="33"/>
      <c r="D64" s="46" t="s">
        <v>52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53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1:57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3.2">
      <c r="A75" s="31"/>
      <c r="B75" s="32"/>
      <c r="C75" s="33"/>
      <c r="D75" s="49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50</v>
      </c>
      <c r="AI75" s="35"/>
      <c r="AJ75" s="35"/>
      <c r="AK75" s="35"/>
      <c r="AL75" s="35"/>
      <c r="AM75" s="49" t="s">
        <v>51</v>
      </c>
      <c r="AN75" s="35"/>
      <c r="AO75" s="35"/>
      <c r="AP75" s="33"/>
      <c r="AQ75" s="33"/>
      <c r="AR75" s="36"/>
      <c r="BE75" s="31"/>
    </row>
    <row r="76" spans="1:57" s="2" customFormat="1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91" s="2" customFormat="1" ht="6.9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91" s="2" customFormat="1" ht="24.9" customHeight="1">
      <c r="A82" s="31"/>
      <c r="B82" s="32"/>
      <c r="C82" s="20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1" s="2" customFormat="1" ht="6.9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1" s="4" customFormat="1" ht="12" customHeight="1">
      <c r="B84" s="55"/>
      <c r="C84" s="26" t="s">
        <v>11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1B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1:91" s="5" customFormat="1" ht="36.9" customHeight="1">
      <c r="B85" s="58"/>
      <c r="C85" s="59" t="s">
        <v>14</v>
      </c>
      <c r="D85" s="60"/>
      <c r="E85" s="60"/>
      <c r="F85" s="60"/>
      <c r="G85" s="60"/>
      <c r="H85" s="60"/>
      <c r="I85" s="60"/>
      <c r="J85" s="60"/>
      <c r="K85" s="60"/>
      <c r="L85" s="224" t="str">
        <f>K6</f>
        <v>VYBUDOVANIE CYKLOPRISTREŠKOV V MESTE ŽILINA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60"/>
      <c r="AQ85" s="60"/>
      <c r="AR85" s="61"/>
    </row>
    <row r="86" spans="1:91" s="2" customFormat="1" ht="6.9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1" s="2" customFormat="1" ht="12" customHeight="1">
      <c r="A87" s="31"/>
      <c r="B87" s="32"/>
      <c r="C87" s="26" t="s">
        <v>18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ŽILINA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20</v>
      </c>
      <c r="AJ87" s="33"/>
      <c r="AK87" s="33"/>
      <c r="AL87" s="33"/>
      <c r="AM87" s="226" t="str">
        <f>IF(AN8= "","",AN8)</f>
        <v>22. 4. 2021</v>
      </c>
      <c r="AN87" s="226"/>
      <c r="AO87" s="33"/>
      <c r="AP87" s="33"/>
      <c r="AQ87" s="33"/>
      <c r="AR87" s="36"/>
      <c r="BE87" s="31"/>
    </row>
    <row r="88" spans="1:91" s="2" customFormat="1" ht="6.9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1" s="2" customFormat="1" ht="25.65" customHeight="1">
      <c r="A89" s="31"/>
      <c r="B89" s="32"/>
      <c r="C89" s="26" t="s">
        <v>22</v>
      </c>
      <c r="D89" s="33"/>
      <c r="E89" s="33"/>
      <c r="F89" s="33"/>
      <c r="G89" s="33"/>
      <c r="H89" s="33"/>
      <c r="I89" s="33"/>
      <c r="J89" s="33"/>
      <c r="K89" s="33"/>
      <c r="L89" s="56" t="str">
        <f>IF(E11= "","",E11)</f>
        <v>MESTO ŽILINA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28</v>
      </c>
      <c r="AJ89" s="33"/>
      <c r="AK89" s="33"/>
      <c r="AL89" s="33"/>
      <c r="AM89" s="227" t="str">
        <f>IF(E17="","",E17)</f>
        <v>DESIGNERS, s.r.o. PREŠOV</v>
      </c>
      <c r="AN89" s="228"/>
      <c r="AO89" s="228"/>
      <c r="AP89" s="228"/>
      <c r="AQ89" s="33"/>
      <c r="AR89" s="36"/>
      <c r="AS89" s="229" t="s">
        <v>55</v>
      </c>
      <c r="AT89" s="230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91" s="2" customFormat="1" ht="15.15" customHeight="1">
      <c r="A90" s="31"/>
      <c r="B90" s="32"/>
      <c r="C90" s="26" t="s">
        <v>26</v>
      </c>
      <c r="D90" s="33"/>
      <c r="E90" s="33"/>
      <c r="F90" s="33"/>
      <c r="G90" s="33"/>
      <c r="H90" s="33"/>
      <c r="I90" s="33"/>
      <c r="J90" s="33"/>
      <c r="K90" s="33"/>
      <c r="L90" s="56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32</v>
      </c>
      <c r="AJ90" s="33"/>
      <c r="AK90" s="33"/>
      <c r="AL90" s="33"/>
      <c r="AM90" s="227" t="str">
        <f>IF(E20="","",E20)</f>
        <v xml:space="preserve"> </v>
      </c>
      <c r="AN90" s="228"/>
      <c r="AO90" s="228"/>
      <c r="AP90" s="228"/>
      <c r="AQ90" s="33"/>
      <c r="AR90" s="36"/>
      <c r="AS90" s="231"/>
      <c r="AT90" s="232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91" s="2" customFormat="1" ht="10.9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3"/>
      <c r="AT91" s="234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91" s="2" customFormat="1" ht="29.25" customHeight="1">
      <c r="A92" s="31"/>
      <c r="B92" s="32"/>
      <c r="C92" s="217" t="s">
        <v>56</v>
      </c>
      <c r="D92" s="218"/>
      <c r="E92" s="218"/>
      <c r="F92" s="218"/>
      <c r="G92" s="218"/>
      <c r="H92" s="70"/>
      <c r="I92" s="219" t="s">
        <v>57</v>
      </c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20" t="s">
        <v>58</v>
      </c>
      <c r="AH92" s="218"/>
      <c r="AI92" s="218"/>
      <c r="AJ92" s="218"/>
      <c r="AK92" s="218"/>
      <c r="AL92" s="218"/>
      <c r="AM92" s="218"/>
      <c r="AN92" s="219" t="s">
        <v>59</v>
      </c>
      <c r="AO92" s="218"/>
      <c r="AP92" s="221"/>
      <c r="AQ92" s="71" t="s">
        <v>60</v>
      </c>
      <c r="AR92" s="36"/>
      <c r="AS92" s="72" t="s">
        <v>61</v>
      </c>
      <c r="AT92" s="73" t="s">
        <v>62</v>
      </c>
      <c r="AU92" s="73" t="s">
        <v>63</v>
      </c>
      <c r="AV92" s="73" t="s">
        <v>64</v>
      </c>
      <c r="AW92" s="73" t="s">
        <v>65</v>
      </c>
      <c r="AX92" s="73" t="s">
        <v>66</v>
      </c>
      <c r="AY92" s="73" t="s">
        <v>67</v>
      </c>
      <c r="AZ92" s="73" t="s">
        <v>68</v>
      </c>
      <c r="BA92" s="73" t="s">
        <v>69</v>
      </c>
      <c r="BB92" s="73" t="s">
        <v>70</v>
      </c>
      <c r="BC92" s="73" t="s">
        <v>71</v>
      </c>
      <c r="BD92" s="74" t="s">
        <v>72</v>
      </c>
      <c r="BE92" s="31"/>
    </row>
    <row r="93" spans="1:91" s="2" customFormat="1" ht="10.9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1:91" s="6" customFormat="1" ht="32.4" customHeight="1">
      <c r="B94" s="78"/>
      <c r="C94" s="79" t="s">
        <v>73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22">
        <f>ROUND(SUM(AG95:AG97),2)</f>
        <v>0</v>
      </c>
      <c r="AH94" s="222"/>
      <c r="AI94" s="222"/>
      <c r="AJ94" s="222"/>
      <c r="AK94" s="222"/>
      <c r="AL94" s="222"/>
      <c r="AM94" s="222"/>
      <c r="AN94" s="223">
        <f>SUM(AG94,AT94)</f>
        <v>0</v>
      </c>
      <c r="AO94" s="223"/>
      <c r="AP94" s="223"/>
      <c r="AQ94" s="82" t="s">
        <v>1</v>
      </c>
      <c r="AR94" s="83"/>
      <c r="AS94" s="84">
        <f>ROUND(SUM(AS95:AS97),2)</f>
        <v>0</v>
      </c>
      <c r="AT94" s="85">
        <f>ROUND(SUM(AV94:AW94),2)</f>
        <v>0</v>
      </c>
      <c r="AU94" s="86">
        <f>ROUND(SUM(AU95:AU97),5)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ROUND(SUM(AZ95:AZ97),2)</f>
        <v>0</v>
      </c>
      <c r="BA94" s="85">
        <f>ROUND(SUM(BA95:BA97),2)</f>
        <v>0</v>
      </c>
      <c r="BB94" s="85">
        <f>ROUND(SUM(BB95:BB97),2)</f>
        <v>0</v>
      </c>
      <c r="BC94" s="85">
        <f>ROUND(SUM(BC95:BC97),2)</f>
        <v>0</v>
      </c>
      <c r="BD94" s="87">
        <f>ROUND(SUM(BD95:BD97),2)</f>
        <v>0</v>
      </c>
      <c r="BS94" s="88" t="s">
        <v>74</v>
      </c>
      <c r="BT94" s="88" t="s">
        <v>75</v>
      </c>
      <c r="BU94" s="89" t="s">
        <v>76</v>
      </c>
      <c r="BV94" s="88" t="s">
        <v>77</v>
      </c>
      <c r="BW94" s="88" t="s">
        <v>5</v>
      </c>
      <c r="BX94" s="88" t="s">
        <v>78</v>
      </c>
      <c r="CL94" s="88" t="s">
        <v>1</v>
      </c>
    </row>
    <row r="95" spans="1:91" s="7" customFormat="1" ht="24.75" customHeight="1">
      <c r="A95" s="90" t="s">
        <v>79</v>
      </c>
      <c r="B95" s="91"/>
      <c r="C95" s="92"/>
      <c r="D95" s="216" t="s">
        <v>80</v>
      </c>
      <c r="E95" s="216"/>
      <c r="F95" s="216"/>
      <c r="G95" s="216"/>
      <c r="H95" s="216"/>
      <c r="I95" s="93"/>
      <c r="J95" s="216" t="s">
        <v>81</v>
      </c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4">
        <f>'1 - SO 01 ,,Bike Umbrella...'!J30</f>
        <v>0</v>
      </c>
      <c r="AH95" s="215"/>
      <c r="AI95" s="215"/>
      <c r="AJ95" s="215"/>
      <c r="AK95" s="215"/>
      <c r="AL95" s="215"/>
      <c r="AM95" s="215"/>
      <c r="AN95" s="214">
        <f>SUM(AG95,AT95)</f>
        <v>0</v>
      </c>
      <c r="AO95" s="215"/>
      <c r="AP95" s="215"/>
      <c r="AQ95" s="94" t="s">
        <v>82</v>
      </c>
      <c r="AR95" s="95"/>
      <c r="AS95" s="96">
        <v>0</v>
      </c>
      <c r="AT95" s="97">
        <f>ROUND(SUM(AV95:AW95),2)</f>
        <v>0</v>
      </c>
      <c r="AU95" s="98">
        <f>'1 - SO 01 ,,Bike Umbrella...'!P127</f>
        <v>0</v>
      </c>
      <c r="AV95" s="97">
        <f>'1 - SO 01 ,,Bike Umbrella...'!J33</f>
        <v>0</v>
      </c>
      <c r="AW95" s="97">
        <f>'1 - SO 01 ,,Bike Umbrella...'!J34</f>
        <v>0</v>
      </c>
      <c r="AX95" s="97">
        <f>'1 - SO 01 ,,Bike Umbrella...'!J35</f>
        <v>0</v>
      </c>
      <c r="AY95" s="97">
        <f>'1 - SO 01 ,,Bike Umbrella...'!J36</f>
        <v>0</v>
      </c>
      <c r="AZ95" s="97">
        <f>'1 - SO 01 ,,Bike Umbrella...'!F33</f>
        <v>0</v>
      </c>
      <c r="BA95" s="97">
        <f>'1 - SO 01 ,,Bike Umbrella...'!F34</f>
        <v>0</v>
      </c>
      <c r="BB95" s="97">
        <f>'1 - SO 01 ,,Bike Umbrella...'!F35</f>
        <v>0</v>
      </c>
      <c r="BC95" s="97">
        <f>'1 - SO 01 ,,Bike Umbrella...'!F36</f>
        <v>0</v>
      </c>
      <c r="BD95" s="99">
        <f>'1 - SO 01 ,,Bike Umbrella...'!F37</f>
        <v>0</v>
      </c>
      <c r="BT95" s="100" t="s">
        <v>80</v>
      </c>
      <c r="BV95" s="100" t="s">
        <v>77</v>
      </c>
      <c r="BW95" s="100" t="s">
        <v>83</v>
      </c>
      <c r="BX95" s="100" t="s">
        <v>5</v>
      </c>
      <c r="CL95" s="100" t="s">
        <v>1</v>
      </c>
      <c r="CM95" s="100" t="s">
        <v>75</v>
      </c>
    </row>
    <row r="96" spans="1:91" s="7" customFormat="1" ht="24.75" hidden="1" customHeight="1">
      <c r="A96" s="90" t="s">
        <v>79</v>
      </c>
      <c r="B96" s="91"/>
      <c r="C96" s="92"/>
      <c r="D96" s="216" t="s">
        <v>84</v>
      </c>
      <c r="E96" s="216"/>
      <c r="F96" s="216"/>
      <c r="G96" s="216"/>
      <c r="H96" s="216"/>
      <c r="I96" s="93"/>
      <c r="J96" s="216" t="s">
        <v>85</v>
      </c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4">
        <f>'2 - SO 02  ,,Bike Umbrell...'!J30</f>
        <v>0</v>
      </c>
      <c r="AH96" s="215"/>
      <c r="AI96" s="215"/>
      <c r="AJ96" s="215"/>
      <c r="AK96" s="215"/>
      <c r="AL96" s="215"/>
      <c r="AM96" s="215"/>
      <c r="AN96" s="214">
        <f>SUM(AG96,AT96)</f>
        <v>0</v>
      </c>
      <c r="AO96" s="215"/>
      <c r="AP96" s="215"/>
      <c r="AQ96" s="94" t="s">
        <v>82</v>
      </c>
      <c r="AR96" s="95"/>
      <c r="AS96" s="96">
        <v>0</v>
      </c>
      <c r="AT96" s="97">
        <f>ROUND(SUM(AV96:AW96),2)</f>
        <v>0</v>
      </c>
      <c r="AU96" s="98">
        <f>'2 - SO 02  ,,Bike Umbrell...'!P127</f>
        <v>0</v>
      </c>
      <c r="AV96" s="97">
        <f>'2 - SO 02  ,,Bike Umbrell...'!J33</f>
        <v>0</v>
      </c>
      <c r="AW96" s="97">
        <f>'2 - SO 02  ,,Bike Umbrell...'!J34</f>
        <v>0</v>
      </c>
      <c r="AX96" s="97">
        <f>'2 - SO 02  ,,Bike Umbrell...'!J35</f>
        <v>0</v>
      </c>
      <c r="AY96" s="97">
        <f>'2 - SO 02  ,,Bike Umbrell...'!J36</f>
        <v>0</v>
      </c>
      <c r="AZ96" s="97">
        <f>'2 - SO 02  ,,Bike Umbrell...'!F33</f>
        <v>0</v>
      </c>
      <c r="BA96" s="97">
        <f>'2 - SO 02  ,,Bike Umbrell...'!F34</f>
        <v>0</v>
      </c>
      <c r="BB96" s="97">
        <f>'2 - SO 02  ,,Bike Umbrell...'!F35</f>
        <v>0</v>
      </c>
      <c r="BC96" s="97">
        <f>'2 - SO 02  ,,Bike Umbrell...'!F36</f>
        <v>0</v>
      </c>
      <c r="BD96" s="99">
        <f>'2 - SO 02  ,,Bike Umbrell...'!F37</f>
        <v>0</v>
      </c>
      <c r="BT96" s="100" t="s">
        <v>80</v>
      </c>
      <c r="BV96" s="100" t="s">
        <v>77</v>
      </c>
      <c r="BW96" s="100" t="s">
        <v>86</v>
      </c>
      <c r="BX96" s="100" t="s">
        <v>5</v>
      </c>
      <c r="CL96" s="100" t="s">
        <v>1</v>
      </c>
      <c r="CM96" s="100" t="s">
        <v>75</v>
      </c>
    </row>
    <row r="97" spans="1:91" s="7" customFormat="1" ht="24.75" customHeight="1">
      <c r="A97" s="90" t="s">
        <v>79</v>
      </c>
      <c r="B97" s="91"/>
      <c r="C97" s="92"/>
      <c r="D97" s="216" t="s">
        <v>87</v>
      </c>
      <c r="E97" s="216"/>
      <c r="F97" s="216"/>
      <c r="G97" s="216"/>
      <c r="H97" s="216"/>
      <c r="I97" s="93"/>
      <c r="J97" s="216" t="s">
        <v>88</v>
      </c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4">
        <f>'3 - SO 03  ,,Bike Umbrell...'!J30</f>
        <v>0</v>
      </c>
      <c r="AH97" s="215"/>
      <c r="AI97" s="215"/>
      <c r="AJ97" s="215"/>
      <c r="AK97" s="215"/>
      <c r="AL97" s="215"/>
      <c r="AM97" s="215"/>
      <c r="AN97" s="214">
        <f>SUM(AG97,AT97)</f>
        <v>0</v>
      </c>
      <c r="AO97" s="215"/>
      <c r="AP97" s="215"/>
      <c r="AQ97" s="94" t="s">
        <v>82</v>
      </c>
      <c r="AR97" s="95"/>
      <c r="AS97" s="101">
        <v>0</v>
      </c>
      <c r="AT97" s="102">
        <f>ROUND(SUM(AV97:AW97),2)</f>
        <v>0</v>
      </c>
      <c r="AU97" s="103">
        <f>'3 - SO 03  ,,Bike Umbrell...'!P127</f>
        <v>0</v>
      </c>
      <c r="AV97" s="102">
        <f>'3 - SO 03  ,,Bike Umbrell...'!J33</f>
        <v>0</v>
      </c>
      <c r="AW97" s="102">
        <f>'3 - SO 03  ,,Bike Umbrell...'!J34</f>
        <v>0</v>
      </c>
      <c r="AX97" s="102">
        <f>'3 - SO 03  ,,Bike Umbrell...'!J35</f>
        <v>0</v>
      </c>
      <c r="AY97" s="102">
        <f>'3 - SO 03  ,,Bike Umbrell...'!J36</f>
        <v>0</v>
      </c>
      <c r="AZ97" s="102">
        <f>'3 - SO 03  ,,Bike Umbrell...'!F33</f>
        <v>0</v>
      </c>
      <c r="BA97" s="102">
        <f>'3 - SO 03  ,,Bike Umbrell...'!F34</f>
        <v>0</v>
      </c>
      <c r="BB97" s="102">
        <f>'3 - SO 03  ,,Bike Umbrell...'!F35</f>
        <v>0</v>
      </c>
      <c r="BC97" s="102">
        <f>'3 - SO 03  ,,Bike Umbrell...'!F36</f>
        <v>0</v>
      </c>
      <c r="BD97" s="104">
        <f>'3 - SO 03  ,,Bike Umbrell...'!F37</f>
        <v>0</v>
      </c>
      <c r="BT97" s="100" t="s">
        <v>80</v>
      </c>
      <c r="BV97" s="100" t="s">
        <v>77</v>
      </c>
      <c r="BW97" s="100" t="s">
        <v>89</v>
      </c>
      <c r="BX97" s="100" t="s">
        <v>5</v>
      </c>
      <c r="CL97" s="100" t="s">
        <v>1</v>
      </c>
      <c r="CM97" s="100" t="s">
        <v>75</v>
      </c>
    </row>
    <row r="98" spans="1:91" s="2" customFormat="1" ht="30" customHeight="1">
      <c r="A98" s="31"/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6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91" s="2" customFormat="1" ht="6.9" customHeight="1">
      <c r="A99" s="31"/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36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</sheetData>
  <sheetProtection algorithmName="SHA-512" hashValue="l/7es7++nL94k+xz7Px7rhCpT+MeVjM+0HtU3aT+U8piW+oTnccuT+67wu2qsBeN1Ytr49p0yqCb24Qa3CHCIg==" saltValue="f2Z4BofYPcI6ErM7AWUQzTt72pA4RokmZdfukqKCT58Kp1PSwx/nnZ4K0ZcvTaMDjG022+MUKpMWh2cznoRggw==" spinCount="100000" sheet="1" objects="1" scenarios="1" formatColumns="0" formatRows="0"/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1 - SO 01 ,,Bike Umbrella...'!C2" display="/"/>
    <hyperlink ref="A96" location="'2 - SO 02  ,,Bike Umbrell...'!C2" display="/"/>
    <hyperlink ref="A97" location="'3 - SO 03  ,,Bike Umbrell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4" t="s">
        <v>83</v>
      </c>
    </row>
    <row r="3" spans="1:46" s="1" customFormat="1" ht="6.9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75</v>
      </c>
    </row>
    <row r="4" spans="1:46" s="1" customFormat="1" ht="24.9" customHeight="1">
      <c r="B4" s="17"/>
      <c r="D4" s="107" t="s">
        <v>90</v>
      </c>
      <c r="L4" s="17"/>
      <c r="M4" s="108" t="s">
        <v>9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109" t="s">
        <v>14</v>
      </c>
      <c r="L6" s="17"/>
    </row>
    <row r="7" spans="1:46" s="1" customFormat="1" ht="16.5" customHeight="1">
      <c r="B7" s="17"/>
      <c r="E7" s="257" t="str">
        <f>'Rekapitulácia stavby'!K6</f>
        <v>VYBUDOVANIE CYKLOPRISTREŠKOV V MESTE ŽILINA</v>
      </c>
      <c r="F7" s="258"/>
      <c r="G7" s="258"/>
      <c r="H7" s="258"/>
      <c r="L7" s="17"/>
    </row>
    <row r="8" spans="1:46" s="2" customFormat="1" ht="12" customHeight="1">
      <c r="A8" s="31"/>
      <c r="B8" s="36"/>
      <c r="C8" s="31"/>
      <c r="D8" s="109" t="s">
        <v>91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59" t="s">
        <v>92</v>
      </c>
      <c r="F9" s="260"/>
      <c r="G9" s="260"/>
      <c r="H9" s="260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09" t="s">
        <v>16</v>
      </c>
      <c r="E11" s="31"/>
      <c r="F11" s="110" t="s">
        <v>1</v>
      </c>
      <c r="G11" s="31"/>
      <c r="H11" s="31"/>
      <c r="I11" s="109" t="s">
        <v>17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9" t="s">
        <v>18</v>
      </c>
      <c r="E12" s="31"/>
      <c r="F12" s="110" t="s">
        <v>19</v>
      </c>
      <c r="G12" s="31"/>
      <c r="H12" s="31"/>
      <c r="I12" s="109" t="s">
        <v>20</v>
      </c>
      <c r="J12" s="111" t="str">
        <f>'Rekapitulácia stavby'!AN8</f>
        <v>22. 4. 2021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5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09" t="s">
        <v>22</v>
      </c>
      <c r="E14" s="31"/>
      <c r="F14" s="31"/>
      <c r="G14" s="31"/>
      <c r="H14" s="31"/>
      <c r="I14" s="109" t="s">
        <v>23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0" t="s">
        <v>24</v>
      </c>
      <c r="F15" s="31"/>
      <c r="G15" s="31"/>
      <c r="H15" s="31"/>
      <c r="I15" s="109" t="s">
        <v>25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26</v>
      </c>
      <c r="E17" s="31"/>
      <c r="F17" s="31"/>
      <c r="G17" s="31"/>
      <c r="H17" s="31"/>
      <c r="I17" s="109" t="s">
        <v>23</v>
      </c>
      <c r="J17" s="27" t="str">
        <f>'Rekapitulácia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1" t="str">
        <f>'Rekapitulácia stavby'!E14</f>
        <v>Vyplň údaj</v>
      </c>
      <c r="F18" s="262"/>
      <c r="G18" s="262"/>
      <c r="H18" s="262"/>
      <c r="I18" s="109" t="s">
        <v>25</v>
      </c>
      <c r="J18" s="27" t="str">
        <f>'Rekapitulácia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28</v>
      </c>
      <c r="E20" s="31"/>
      <c r="F20" s="31"/>
      <c r="G20" s="31"/>
      <c r="H20" s="31"/>
      <c r="I20" s="109" t="s">
        <v>23</v>
      </c>
      <c r="J20" s="110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29</v>
      </c>
      <c r="F21" s="31"/>
      <c r="G21" s="31"/>
      <c r="H21" s="31"/>
      <c r="I21" s="109" t="s">
        <v>25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32</v>
      </c>
      <c r="E23" s="31"/>
      <c r="F23" s="31"/>
      <c r="G23" s="31"/>
      <c r="H23" s="31"/>
      <c r="I23" s="109" t="s">
        <v>23</v>
      </c>
      <c r="J23" s="110" t="str">
        <f>IF('Rekapitulácia stavby'!AN19="","",'Rekapitulácia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IF('Rekapitulácia stavby'!E20="","",'Rekapitulácia stavby'!E20)</f>
        <v xml:space="preserve"> </v>
      </c>
      <c r="F24" s="31"/>
      <c r="G24" s="31"/>
      <c r="H24" s="31"/>
      <c r="I24" s="109" t="s">
        <v>25</v>
      </c>
      <c r="J24" s="110" t="str">
        <f>IF('Rekapitulácia stavby'!AN20="","",'Rekapitulácia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34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3" t="s">
        <v>1</v>
      </c>
      <c r="F27" s="263"/>
      <c r="G27" s="263"/>
      <c r="H27" s="26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35</v>
      </c>
      <c r="E30" s="31"/>
      <c r="F30" s="31"/>
      <c r="G30" s="31"/>
      <c r="H30" s="31"/>
      <c r="I30" s="31"/>
      <c r="J30" s="117">
        <f>ROUND(J127,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6"/>
      <c r="C32" s="31"/>
      <c r="D32" s="31"/>
      <c r="E32" s="31"/>
      <c r="F32" s="118" t="s">
        <v>37</v>
      </c>
      <c r="G32" s="31"/>
      <c r="H32" s="31"/>
      <c r="I32" s="118" t="s">
        <v>36</v>
      </c>
      <c r="J32" s="118" t="s">
        <v>38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6"/>
      <c r="C33" s="31"/>
      <c r="D33" s="119" t="s">
        <v>39</v>
      </c>
      <c r="E33" s="109" t="s">
        <v>40</v>
      </c>
      <c r="F33" s="120">
        <f>ROUND((SUM(BE127:BE171)),  2)</f>
        <v>0</v>
      </c>
      <c r="G33" s="31"/>
      <c r="H33" s="31"/>
      <c r="I33" s="121">
        <v>0.2</v>
      </c>
      <c r="J33" s="120">
        <f>ROUND(((SUM(BE127:BE171))*I33),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6"/>
      <c r="C34" s="31"/>
      <c r="D34" s="31"/>
      <c r="E34" s="109" t="s">
        <v>41</v>
      </c>
      <c r="F34" s="120">
        <f>ROUND((SUM(BF127:BF171)),  2)</f>
        <v>0</v>
      </c>
      <c r="G34" s="31"/>
      <c r="H34" s="31"/>
      <c r="I34" s="121">
        <v>0.2</v>
      </c>
      <c r="J34" s="120">
        <f>ROUND(((SUM(BF127:BF171))*I34),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6"/>
      <c r="C35" s="31"/>
      <c r="D35" s="31"/>
      <c r="E35" s="109" t="s">
        <v>42</v>
      </c>
      <c r="F35" s="120">
        <f>ROUND((SUM(BG127:BG171)),  2)</f>
        <v>0</v>
      </c>
      <c r="G35" s="31"/>
      <c r="H35" s="31"/>
      <c r="I35" s="121">
        <v>0.2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6"/>
      <c r="C36" s="31"/>
      <c r="D36" s="31"/>
      <c r="E36" s="109" t="s">
        <v>43</v>
      </c>
      <c r="F36" s="120">
        <f>ROUND((SUM(BH127:BH171)),  2)</f>
        <v>0</v>
      </c>
      <c r="G36" s="31"/>
      <c r="H36" s="31"/>
      <c r="I36" s="121">
        <v>0.2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6"/>
      <c r="C37" s="31"/>
      <c r="D37" s="31"/>
      <c r="E37" s="109" t="s">
        <v>44</v>
      </c>
      <c r="F37" s="120">
        <f>ROUND((SUM(BI127:BI171)),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8"/>
      <c r="D50" s="129" t="s">
        <v>48</v>
      </c>
      <c r="E50" s="130"/>
      <c r="F50" s="130"/>
      <c r="G50" s="129" t="s">
        <v>49</v>
      </c>
      <c r="H50" s="130"/>
      <c r="I50" s="130"/>
      <c r="J50" s="130"/>
      <c r="K50" s="130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31"/>
      <c r="B61" s="36"/>
      <c r="C61" s="31"/>
      <c r="D61" s="131" t="s">
        <v>50</v>
      </c>
      <c r="E61" s="132"/>
      <c r="F61" s="133" t="s">
        <v>51</v>
      </c>
      <c r="G61" s="131" t="s">
        <v>50</v>
      </c>
      <c r="H61" s="132"/>
      <c r="I61" s="132"/>
      <c r="J61" s="134" t="s">
        <v>51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31"/>
      <c r="B65" s="36"/>
      <c r="C65" s="31"/>
      <c r="D65" s="129" t="s">
        <v>52</v>
      </c>
      <c r="E65" s="135"/>
      <c r="F65" s="135"/>
      <c r="G65" s="129" t="s">
        <v>53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31"/>
      <c r="B76" s="36"/>
      <c r="C76" s="31"/>
      <c r="D76" s="131" t="s">
        <v>50</v>
      </c>
      <c r="E76" s="132"/>
      <c r="F76" s="133" t="s">
        <v>51</v>
      </c>
      <c r="G76" s="131" t="s">
        <v>50</v>
      </c>
      <c r="H76" s="132"/>
      <c r="I76" s="132"/>
      <c r="J76" s="134" t="s">
        <v>51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customHeight="1">
      <c r="A82" s="31"/>
      <c r="B82" s="32"/>
      <c r="C82" s="20" t="s">
        <v>93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14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55" t="str">
        <f>E7</f>
        <v>VYBUDOVANIE CYKLOPRISTREŠKOV V MESTE ŽILINA</v>
      </c>
      <c r="F85" s="256"/>
      <c r="G85" s="256"/>
      <c r="H85" s="256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91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24" t="str">
        <f>E9</f>
        <v>1 - SO 01 ,,Bike Umbrella,, / pri Mestskom úrade</v>
      </c>
      <c r="F87" s="254"/>
      <c r="G87" s="254"/>
      <c r="H87" s="254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18</v>
      </c>
      <c r="D89" s="33"/>
      <c r="E89" s="33"/>
      <c r="F89" s="24" t="str">
        <f>F12</f>
        <v xml:space="preserve"> ŽILINA</v>
      </c>
      <c r="G89" s="33"/>
      <c r="H89" s="33"/>
      <c r="I89" s="26" t="s">
        <v>20</v>
      </c>
      <c r="J89" s="63" t="str">
        <f>IF(J12="","",J12)</f>
        <v>22. 4. 2021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25.65" customHeight="1">
      <c r="A91" s="31"/>
      <c r="B91" s="32"/>
      <c r="C91" s="26" t="s">
        <v>22</v>
      </c>
      <c r="D91" s="33"/>
      <c r="E91" s="33"/>
      <c r="F91" s="24" t="str">
        <f>E15</f>
        <v>MESTO ŽILINA</v>
      </c>
      <c r="G91" s="33"/>
      <c r="H91" s="33"/>
      <c r="I91" s="26" t="s">
        <v>28</v>
      </c>
      <c r="J91" s="29" t="str">
        <f>E21</f>
        <v>DESIGNERS, s.r.o. PREŠOV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26" t="s">
        <v>32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0" t="s">
        <v>94</v>
      </c>
      <c r="D94" s="141"/>
      <c r="E94" s="141"/>
      <c r="F94" s="141"/>
      <c r="G94" s="141"/>
      <c r="H94" s="141"/>
      <c r="I94" s="141"/>
      <c r="J94" s="142" t="s">
        <v>95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5" customHeight="1">
      <c r="A96" s="31"/>
      <c r="B96" s="32"/>
      <c r="C96" s="143" t="s">
        <v>96</v>
      </c>
      <c r="D96" s="33"/>
      <c r="E96" s="33"/>
      <c r="F96" s="33"/>
      <c r="G96" s="33"/>
      <c r="H96" s="33"/>
      <c r="I96" s="33"/>
      <c r="J96" s="81">
        <f>J127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97</v>
      </c>
    </row>
    <row r="97" spans="1:31" s="9" customFormat="1" ht="24.9" customHeight="1">
      <c r="B97" s="144"/>
      <c r="C97" s="145"/>
      <c r="D97" s="146" t="s">
        <v>98</v>
      </c>
      <c r="E97" s="147"/>
      <c r="F97" s="147"/>
      <c r="G97" s="147"/>
      <c r="H97" s="147"/>
      <c r="I97" s="147"/>
      <c r="J97" s="148">
        <f>J128</f>
        <v>0</v>
      </c>
      <c r="K97" s="145"/>
      <c r="L97" s="149"/>
    </row>
    <row r="98" spans="1:31" s="10" customFormat="1" ht="19.95" customHeight="1">
      <c r="B98" s="150"/>
      <c r="C98" s="151"/>
      <c r="D98" s="152" t="s">
        <v>99</v>
      </c>
      <c r="E98" s="153"/>
      <c r="F98" s="153"/>
      <c r="G98" s="153"/>
      <c r="H98" s="153"/>
      <c r="I98" s="153"/>
      <c r="J98" s="154">
        <f>J129</f>
        <v>0</v>
      </c>
      <c r="K98" s="151"/>
      <c r="L98" s="155"/>
    </row>
    <row r="99" spans="1:31" s="10" customFormat="1" ht="19.95" customHeight="1">
      <c r="B99" s="150"/>
      <c r="C99" s="151"/>
      <c r="D99" s="152" t="s">
        <v>100</v>
      </c>
      <c r="E99" s="153"/>
      <c r="F99" s="153"/>
      <c r="G99" s="153"/>
      <c r="H99" s="153"/>
      <c r="I99" s="153"/>
      <c r="J99" s="154">
        <f>J138</f>
        <v>0</v>
      </c>
      <c r="K99" s="151"/>
      <c r="L99" s="155"/>
    </row>
    <row r="100" spans="1:31" s="10" customFormat="1" ht="19.95" customHeight="1">
      <c r="B100" s="150"/>
      <c r="C100" s="151"/>
      <c r="D100" s="152" t="s">
        <v>101</v>
      </c>
      <c r="E100" s="153"/>
      <c r="F100" s="153"/>
      <c r="G100" s="153"/>
      <c r="H100" s="153"/>
      <c r="I100" s="153"/>
      <c r="J100" s="154">
        <f>J143</f>
        <v>0</v>
      </c>
      <c r="K100" s="151"/>
      <c r="L100" s="155"/>
    </row>
    <row r="101" spans="1:31" s="10" customFormat="1" ht="19.95" customHeight="1">
      <c r="B101" s="150"/>
      <c r="C101" s="151"/>
      <c r="D101" s="152" t="s">
        <v>102</v>
      </c>
      <c r="E101" s="153"/>
      <c r="F101" s="153"/>
      <c r="G101" s="153"/>
      <c r="H101" s="153"/>
      <c r="I101" s="153"/>
      <c r="J101" s="154">
        <f>J145</f>
        <v>0</v>
      </c>
      <c r="K101" s="151"/>
      <c r="L101" s="155"/>
    </row>
    <row r="102" spans="1:31" s="9" customFormat="1" ht="24.9" customHeight="1">
      <c r="B102" s="144"/>
      <c r="C102" s="145"/>
      <c r="D102" s="146" t="s">
        <v>103</v>
      </c>
      <c r="E102" s="147"/>
      <c r="F102" s="147"/>
      <c r="G102" s="147"/>
      <c r="H102" s="147"/>
      <c r="I102" s="147"/>
      <c r="J102" s="148">
        <f>J152</f>
        <v>0</v>
      </c>
      <c r="K102" s="145"/>
      <c r="L102" s="149"/>
    </row>
    <row r="103" spans="1:31" s="10" customFormat="1" ht="19.95" customHeight="1">
      <c r="B103" s="150"/>
      <c r="C103" s="151"/>
      <c r="D103" s="152" t="s">
        <v>104</v>
      </c>
      <c r="E103" s="153"/>
      <c r="F103" s="153"/>
      <c r="G103" s="153"/>
      <c r="H103" s="153"/>
      <c r="I103" s="153"/>
      <c r="J103" s="154">
        <f>J153</f>
        <v>0</v>
      </c>
      <c r="K103" s="151"/>
      <c r="L103" s="155"/>
    </row>
    <row r="104" spans="1:31" s="10" customFormat="1" ht="19.95" customHeight="1">
      <c r="B104" s="150"/>
      <c r="C104" s="151"/>
      <c r="D104" s="152" t="s">
        <v>105</v>
      </c>
      <c r="E104" s="153"/>
      <c r="F104" s="153"/>
      <c r="G104" s="153"/>
      <c r="H104" s="153"/>
      <c r="I104" s="153"/>
      <c r="J104" s="154">
        <f>J155</f>
        <v>0</v>
      </c>
      <c r="K104" s="151"/>
      <c r="L104" s="155"/>
    </row>
    <row r="105" spans="1:31" s="10" customFormat="1" ht="19.95" customHeight="1">
      <c r="B105" s="150"/>
      <c r="C105" s="151"/>
      <c r="D105" s="152" t="s">
        <v>106</v>
      </c>
      <c r="E105" s="153"/>
      <c r="F105" s="153"/>
      <c r="G105" s="153"/>
      <c r="H105" s="153"/>
      <c r="I105" s="153"/>
      <c r="J105" s="154">
        <f>J157</f>
        <v>0</v>
      </c>
      <c r="K105" s="151"/>
      <c r="L105" s="155"/>
    </row>
    <row r="106" spans="1:31" s="10" customFormat="1" ht="19.95" customHeight="1">
      <c r="B106" s="150"/>
      <c r="C106" s="151"/>
      <c r="D106" s="152" t="s">
        <v>107</v>
      </c>
      <c r="E106" s="153"/>
      <c r="F106" s="153"/>
      <c r="G106" s="153"/>
      <c r="H106" s="153"/>
      <c r="I106" s="153"/>
      <c r="J106" s="154">
        <f>J161</f>
        <v>0</v>
      </c>
      <c r="K106" s="151"/>
      <c r="L106" s="155"/>
    </row>
    <row r="107" spans="1:31" s="10" customFormat="1" ht="19.95" customHeight="1">
      <c r="B107" s="150"/>
      <c r="C107" s="151"/>
      <c r="D107" s="152" t="s">
        <v>108</v>
      </c>
      <c r="E107" s="153"/>
      <c r="F107" s="153"/>
      <c r="G107" s="153"/>
      <c r="H107" s="153"/>
      <c r="I107" s="153"/>
      <c r="J107" s="154">
        <f>J167</f>
        <v>0</v>
      </c>
      <c r="K107" s="151"/>
      <c r="L107" s="155"/>
    </row>
    <row r="108" spans="1:31" s="2" customFormat="1" ht="21.75" customHeight="1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" customHeight="1">
      <c r="A109" s="31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3" spans="1:63" s="2" customFormat="1" ht="6.9" customHeight="1">
      <c r="A113" s="31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24.9" customHeight="1">
      <c r="A114" s="31"/>
      <c r="B114" s="32"/>
      <c r="C114" s="20" t="s">
        <v>109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6.9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12" customHeight="1">
      <c r="A116" s="31"/>
      <c r="B116" s="32"/>
      <c r="C116" s="26" t="s">
        <v>14</v>
      </c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6.5" customHeight="1">
      <c r="A117" s="31"/>
      <c r="B117" s="32"/>
      <c r="C117" s="33"/>
      <c r="D117" s="33"/>
      <c r="E117" s="255" t="str">
        <f>E7</f>
        <v>VYBUDOVANIE CYKLOPRISTREŠKOV V MESTE ŽILINA</v>
      </c>
      <c r="F117" s="256"/>
      <c r="G117" s="256"/>
      <c r="H117" s="256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2" customHeight="1">
      <c r="A118" s="31"/>
      <c r="B118" s="32"/>
      <c r="C118" s="26" t="s">
        <v>91</v>
      </c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6.5" customHeight="1">
      <c r="A119" s="31"/>
      <c r="B119" s="32"/>
      <c r="C119" s="33"/>
      <c r="D119" s="33"/>
      <c r="E119" s="224" t="str">
        <f>E9</f>
        <v>1 - SO 01 ,,Bike Umbrella,, / pri Mestskom úrade</v>
      </c>
      <c r="F119" s="254"/>
      <c r="G119" s="254"/>
      <c r="H119" s="254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6.9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12" customHeight="1">
      <c r="A121" s="31"/>
      <c r="B121" s="32"/>
      <c r="C121" s="26" t="s">
        <v>18</v>
      </c>
      <c r="D121" s="33"/>
      <c r="E121" s="33"/>
      <c r="F121" s="24" t="str">
        <f>F12</f>
        <v xml:space="preserve"> ŽILINA</v>
      </c>
      <c r="G121" s="33"/>
      <c r="H121" s="33"/>
      <c r="I121" s="26" t="s">
        <v>20</v>
      </c>
      <c r="J121" s="63" t="str">
        <f>IF(J12="","",J12)</f>
        <v>22. 4. 2021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6.9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25.65" customHeight="1">
      <c r="A123" s="31"/>
      <c r="B123" s="32"/>
      <c r="C123" s="26" t="s">
        <v>22</v>
      </c>
      <c r="D123" s="33"/>
      <c r="E123" s="33"/>
      <c r="F123" s="24" t="str">
        <f>E15</f>
        <v>MESTO ŽILINA</v>
      </c>
      <c r="G123" s="33"/>
      <c r="H123" s="33"/>
      <c r="I123" s="26" t="s">
        <v>28</v>
      </c>
      <c r="J123" s="29" t="str">
        <f>E21</f>
        <v>DESIGNERS, s.r.o. PREŠOV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15" customHeight="1">
      <c r="A124" s="31"/>
      <c r="B124" s="32"/>
      <c r="C124" s="26" t="s">
        <v>26</v>
      </c>
      <c r="D124" s="33"/>
      <c r="E124" s="33"/>
      <c r="F124" s="24" t="str">
        <f>IF(E18="","",E18)</f>
        <v>Vyplň údaj</v>
      </c>
      <c r="G124" s="33"/>
      <c r="H124" s="33"/>
      <c r="I124" s="26" t="s">
        <v>32</v>
      </c>
      <c r="J124" s="29" t="str">
        <f>E24</f>
        <v xml:space="preserve"> 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0.3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11" customFormat="1" ht="29.25" customHeight="1">
      <c r="A126" s="156"/>
      <c r="B126" s="157"/>
      <c r="C126" s="158" t="s">
        <v>110</v>
      </c>
      <c r="D126" s="159" t="s">
        <v>60</v>
      </c>
      <c r="E126" s="159" t="s">
        <v>56</v>
      </c>
      <c r="F126" s="159" t="s">
        <v>57</v>
      </c>
      <c r="G126" s="159" t="s">
        <v>111</v>
      </c>
      <c r="H126" s="159" t="s">
        <v>112</v>
      </c>
      <c r="I126" s="159" t="s">
        <v>113</v>
      </c>
      <c r="J126" s="160" t="s">
        <v>95</v>
      </c>
      <c r="K126" s="161" t="s">
        <v>114</v>
      </c>
      <c r="L126" s="162"/>
      <c r="M126" s="72" t="s">
        <v>1</v>
      </c>
      <c r="N126" s="73" t="s">
        <v>39</v>
      </c>
      <c r="O126" s="73" t="s">
        <v>115</v>
      </c>
      <c r="P126" s="73" t="s">
        <v>116</v>
      </c>
      <c r="Q126" s="73" t="s">
        <v>117</v>
      </c>
      <c r="R126" s="73" t="s">
        <v>118</v>
      </c>
      <c r="S126" s="73" t="s">
        <v>119</v>
      </c>
      <c r="T126" s="74" t="s">
        <v>120</v>
      </c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</row>
    <row r="127" spans="1:63" s="2" customFormat="1" ht="22.95" customHeight="1">
      <c r="A127" s="31"/>
      <c r="B127" s="32"/>
      <c r="C127" s="79" t="s">
        <v>96</v>
      </c>
      <c r="D127" s="33"/>
      <c r="E127" s="33"/>
      <c r="F127" s="33"/>
      <c r="G127" s="33"/>
      <c r="H127" s="33"/>
      <c r="I127" s="33"/>
      <c r="J127" s="163">
        <f>BK127</f>
        <v>0</v>
      </c>
      <c r="K127" s="33"/>
      <c r="L127" s="36"/>
      <c r="M127" s="75"/>
      <c r="N127" s="164"/>
      <c r="O127" s="76"/>
      <c r="P127" s="165">
        <f>P128+P152</f>
        <v>0</v>
      </c>
      <c r="Q127" s="76"/>
      <c r="R127" s="165">
        <f>R128+R152</f>
        <v>927.5529776991342</v>
      </c>
      <c r="S127" s="76"/>
      <c r="T127" s="166">
        <f>T128+T152</f>
        <v>2.8002500000000001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4" t="s">
        <v>74</v>
      </c>
      <c r="AU127" s="14" t="s">
        <v>97</v>
      </c>
      <c r="BK127" s="167">
        <f>BK128+BK152</f>
        <v>0</v>
      </c>
    </row>
    <row r="128" spans="1:63" s="12" customFormat="1" ht="25.95" customHeight="1">
      <c r="B128" s="168"/>
      <c r="C128" s="169"/>
      <c r="D128" s="170" t="s">
        <v>74</v>
      </c>
      <c r="E128" s="171" t="s">
        <v>121</v>
      </c>
      <c r="F128" s="171" t="s">
        <v>122</v>
      </c>
      <c r="G128" s="169"/>
      <c r="H128" s="169"/>
      <c r="I128" s="172"/>
      <c r="J128" s="173">
        <f>BK128</f>
        <v>0</v>
      </c>
      <c r="K128" s="169"/>
      <c r="L128" s="174"/>
      <c r="M128" s="175"/>
      <c r="N128" s="176"/>
      <c r="O128" s="176"/>
      <c r="P128" s="177">
        <f>P129+P138+P143+P145</f>
        <v>0</v>
      </c>
      <c r="Q128" s="176"/>
      <c r="R128" s="177">
        <f>R129+R138+R143+R145</f>
        <v>4.8551349000000004</v>
      </c>
      <c r="S128" s="176"/>
      <c r="T128" s="178">
        <f>T129+T138+T143+T145</f>
        <v>2.8002500000000001</v>
      </c>
      <c r="AR128" s="179" t="s">
        <v>80</v>
      </c>
      <c r="AT128" s="180" t="s">
        <v>74</v>
      </c>
      <c r="AU128" s="180" t="s">
        <v>75</v>
      </c>
      <c r="AY128" s="179" t="s">
        <v>123</v>
      </c>
      <c r="BK128" s="181">
        <f>BK129+BK138+BK143+BK145</f>
        <v>0</v>
      </c>
    </row>
    <row r="129" spans="1:65" s="12" customFormat="1" ht="22.95" customHeight="1">
      <c r="B129" s="168"/>
      <c r="C129" s="169"/>
      <c r="D129" s="170" t="s">
        <v>74</v>
      </c>
      <c r="E129" s="182" t="s">
        <v>80</v>
      </c>
      <c r="F129" s="182" t="s">
        <v>124</v>
      </c>
      <c r="G129" s="169"/>
      <c r="H129" s="169"/>
      <c r="I129" s="172"/>
      <c r="J129" s="183">
        <f>BK129</f>
        <v>0</v>
      </c>
      <c r="K129" s="169"/>
      <c r="L129" s="174"/>
      <c r="M129" s="175"/>
      <c r="N129" s="176"/>
      <c r="O129" s="176"/>
      <c r="P129" s="177">
        <f>SUM(P130:P137)</f>
        <v>0</v>
      </c>
      <c r="Q129" s="176"/>
      <c r="R129" s="177">
        <f>SUM(R130:R137)</f>
        <v>0</v>
      </c>
      <c r="S129" s="176"/>
      <c r="T129" s="178">
        <f>SUM(T130:T137)</f>
        <v>2.8002500000000001</v>
      </c>
      <c r="AR129" s="179" t="s">
        <v>80</v>
      </c>
      <c r="AT129" s="180" t="s">
        <v>74</v>
      </c>
      <c r="AU129" s="180" t="s">
        <v>80</v>
      </c>
      <c r="AY129" s="179" t="s">
        <v>123</v>
      </c>
      <c r="BK129" s="181">
        <f>SUM(BK130:BK137)</f>
        <v>0</v>
      </c>
    </row>
    <row r="130" spans="1:65" s="2" customFormat="1" ht="24.15" customHeight="1">
      <c r="A130" s="31"/>
      <c r="B130" s="32"/>
      <c r="C130" s="184" t="s">
        <v>80</v>
      </c>
      <c r="D130" s="184" t="s">
        <v>125</v>
      </c>
      <c r="E130" s="185" t="s">
        <v>126</v>
      </c>
      <c r="F130" s="186" t="s">
        <v>127</v>
      </c>
      <c r="G130" s="187" t="s">
        <v>128</v>
      </c>
      <c r="H130" s="188">
        <v>5.85</v>
      </c>
      <c r="I130" s="189"/>
      <c r="J130" s="188">
        <f t="shared" ref="J130:J137" si="0">ROUND(I130*H130,3)</f>
        <v>0</v>
      </c>
      <c r="K130" s="190"/>
      <c r="L130" s="36"/>
      <c r="M130" s="191" t="s">
        <v>1</v>
      </c>
      <c r="N130" s="192" t="s">
        <v>41</v>
      </c>
      <c r="O130" s="68"/>
      <c r="P130" s="193">
        <f t="shared" ref="P130:P137" si="1">O130*H130</f>
        <v>0</v>
      </c>
      <c r="Q130" s="193">
        <v>0</v>
      </c>
      <c r="R130" s="193">
        <f t="shared" ref="R130:R137" si="2">Q130*H130</f>
        <v>0</v>
      </c>
      <c r="S130" s="193">
        <v>0.26</v>
      </c>
      <c r="T130" s="194">
        <f t="shared" ref="T130:T137" si="3">S130*H130</f>
        <v>1.5209999999999999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5" t="s">
        <v>129</v>
      </c>
      <c r="AT130" s="195" t="s">
        <v>125</v>
      </c>
      <c r="AU130" s="195" t="s">
        <v>84</v>
      </c>
      <c r="AY130" s="14" t="s">
        <v>123</v>
      </c>
      <c r="BE130" s="196">
        <f t="shared" ref="BE130:BE137" si="4">IF(N130="základná",J130,0)</f>
        <v>0</v>
      </c>
      <c r="BF130" s="196">
        <f t="shared" ref="BF130:BF137" si="5">IF(N130="znížená",J130,0)</f>
        <v>0</v>
      </c>
      <c r="BG130" s="196">
        <f t="shared" ref="BG130:BG137" si="6">IF(N130="zákl. prenesená",J130,0)</f>
        <v>0</v>
      </c>
      <c r="BH130" s="196">
        <f t="shared" ref="BH130:BH137" si="7">IF(N130="zníž. prenesená",J130,0)</f>
        <v>0</v>
      </c>
      <c r="BI130" s="196">
        <f t="shared" ref="BI130:BI137" si="8">IF(N130="nulová",J130,0)</f>
        <v>0</v>
      </c>
      <c r="BJ130" s="14" t="s">
        <v>84</v>
      </c>
      <c r="BK130" s="197">
        <f t="shared" ref="BK130:BK137" si="9">ROUND(I130*H130,3)</f>
        <v>0</v>
      </c>
      <c r="BL130" s="14" t="s">
        <v>129</v>
      </c>
      <c r="BM130" s="195" t="s">
        <v>130</v>
      </c>
    </row>
    <row r="131" spans="1:65" s="2" customFormat="1" ht="24.15" customHeight="1">
      <c r="A131" s="31"/>
      <c r="B131" s="32"/>
      <c r="C131" s="184" t="s">
        <v>84</v>
      </c>
      <c r="D131" s="184" t="s">
        <v>125</v>
      </c>
      <c r="E131" s="185" t="s">
        <v>131</v>
      </c>
      <c r="F131" s="186" t="s">
        <v>132</v>
      </c>
      <c r="G131" s="187" t="s">
        <v>128</v>
      </c>
      <c r="H131" s="188">
        <v>0.8</v>
      </c>
      <c r="I131" s="189"/>
      <c r="J131" s="188">
        <f t="shared" si="0"/>
        <v>0</v>
      </c>
      <c r="K131" s="190"/>
      <c r="L131" s="36"/>
      <c r="M131" s="191" t="s">
        <v>1</v>
      </c>
      <c r="N131" s="192" t="s">
        <v>41</v>
      </c>
      <c r="O131" s="68"/>
      <c r="P131" s="193">
        <f t="shared" si="1"/>
        <v>0</v>
      </c>
      <c r="Q131" s="193">
        <v>0</v>
      </c>
      <c r="R131" s="193">
        <f t="shared" si="2"/>
        <v>0</v>
      </c>
      <c r="S131" s="193">
        <v>0.23499999999999999</v>
      </c>
      <c r="T131" s="194">
        <f t="shared" si="3"/>
        <v>0.188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5" t="s">
        <v>129</v>
      </c>
      <c r="AT131" s="195" t="s">
        <v>125</v>
      </c>
      <c r="AU131" s="195" t="s">
        <v>84</v>
      </c>
      <c r="AY131" s="14" t="s">
        <v>123</v>
      </c>
      <c r="BE131" s="196">
        <f t="shared" si="4"/>
        <v>0</v>
      </c>
      <c r="BF131" s="196">
        <f t="shared" si="5"/>
        <v>0</v>
      </c>
      <c r="BG131" s="196">
        <f t="shared" si="6"/>
        <v>0</v>
      </c>
      <c r="BH131" s="196">
        <f t="shared" si="7"/>
        <v>0</v>
      </c>
      <c r="BI131" s="196">
        <f t="shared" si="8"/>
        <v>0</v>
      </c>
      <c r="BJ131" s="14" t="s">
        <v>84</v>
      </c>
      <c r="BK131" s="197">
        <f t="shared" si="9"/>
        <v>0</v>
      </c>
      <c r="BL131" s="14" t="s">
        <v>129</v>
      </c>
      <c r="BM131" s="195" t="s">
        <v>129</v>
      </c>
    </row>
    <row r="132" spans="1:65" s="2" customFormat="1" ht="24.15" customHeight="1">
      <c r="A132" s="31"/>
      <c r="B132" s="32"/>
      <c r="C132" s="184" t="s">
        <v>87</v>
      </c>
      <c r="D132" s="184" t="s">
        <v>125</v>
      </c>
      <c r="E132" s="185" t="s">
        <v>133</v>
      </c>
      <c r="F132" s="186" t="s">
        <v>134</v>
      </c>
      <c r="G132" s="187" t="s">
        <v>128</v>
      </c>
      <c r="H132" s="188">
        <v>4.8499999999999996</v>
      </c>
      <c r="I132" s="189"/>
      <c r="J132" s="188">
        <f t="shared" si="0"/>
        <v>0</v>
      </c>
      <c r="K132" s="190"/>
      <c r="L132" s="36"/>
      <c r="M132" s="191" t="s">
        <v>1</v>
      </c>
      <c r="N132" s="192" t="s">
        <v>41</v>
      </c>
      <c r="O132" s="68"/>
      <c r="P132" s="193">
        <f t="shared" si="1"/>
        <v>0</v>
      </c>
      <c r="Q132" s="193">
        <v>0</v>
      </c>
      <c r="R132" s="193">
        <f t="shared" si="2"/>
        <v>0</v>
      </c>
      <c r="S132" s="193">
        <v>0.22500000000000001</v>
      </c>
      <c r="T132" s="194">
        <f t="shared" si="3"/>
        <v>1.0912500000000001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5" t="s">
        <v>129</v>
      </c>
      <c r="AT132" s="195" t="s">
        <v>125</v>
      </c>
      <c r="AU132" s="195" t="s">
        <v>84</v>
      </c>
      <c r="AY132" s="14" t="s">
        <v>123</v>
      </c>
      <c r="BE132" s="196">
        <f t="shared" si="4"/>
        <v>0</v>
      </c>
      <c r="BF132" s="196">
        <f t="shared" si="5"/>
        <v>0</v>
      </c>
      <c r="BG132" s="196">
        <f t="shared" si="6"/>
        <v>0</v>
      </c>
      <c r="BH132" s="196">
        <f t="shared" si="7"/>
        <v>0</v>
      </c>
      <c r="BI132" s="196">
        <f t="shared" si="8"/>
        <v>0</v>
      </c>
      <c r="BJ132" s="14" t="s">
        <v>84</v>
      </c>
      <c r="BK132" s="197">
        <f t="shared" si="9"/>
        <v>0</v>
      </c>
      <c r="BL132" s="14" t="s">
        <v>129</v>
      </c>
      <c r="BM132" s="195" t="s">
        <v>135</v>
      </c>
    </row>
    <row r="133" spans="1:65" s="2" customFormat="1" ht="14.4" customHeight="1">
      <c r="A133" s="31"/>
      <c r="B133" s="32"/>
      <c r="C133" s="184" t="s">
        <v>129</v>
      </c>
      <c r="D133" s="184" t="s">
        <v>125</v>
      </c>
      <c r="E133" s="185" t="s">
        <v>136</v>
      </c>
      <c r="F133" s="186" t="s">
        <v>137</v>
      </c>
      <c r="G133" s="187" t="s">
        <v>138</v>
      </c>
      <c r="H133" s="188">
        <v>1.855</v>
      </c>
      <c r="I133" s="189"/>
      <c r="J133" s="188">
        <f t="shared" si="0"/>
        <v>0</v>
      </c>
      <c r="K133" s="190"/>
      <c r="L133" s="36"/>
      <c r="M133" s="191" t="s">
        <v>1</v>
      </c>
      <c r="N133" s="192" t="s">
        <v>41</v>
      </c>
      <c r="O133" s="68"/>
      <c r="P133" s="193">
        <f t="shared" si="1"/>
        <v>0</v>
      </c>
      <c r="Q133" s="193">
        <v>0</v>
      </c>
      <c r="R133" s="193">
        <f t="shared" si="2"/>
        <v>0</v>
      </c>
      <c r="S133" s="193">
        <v>0</v>
      </c>
      <c r="T133" s="194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5" t="s">
        <v>129</v>
      </c>
      <c r="AT133" s="195" t="s">
        <v>125</v>
      </c>
      <c r="AU133" s="195" t="s">
        <v>84</v>
      </c>
      <c r="AY133" s="14" t="s">
        <v>123</v>
      </c>
      <c r="BE133" s="196">
        <f t="shared" si="4"/>
        <v>0</v>
      </c>
      <c r="BF133" s="196">
        <f t="shared" si="5"/>
        <v>0</v>
      </c>
      <c r="BG133" s="196">
        <f t="shared" si="6"/>
        <v>0</v>
      </c>
      <c r="BH133" s="196">
        <f t="shared" si="7"/>
        <v>0</v>
      </c>
      <c r="BI133" s="196">
        <f t="shared" si="8"/>
        <v>0</v>
      </c>
      <c r="BJ133" s="14" t="s">
        <v>84</v>
      </c>
      <c r="BK133" s="197">
        <f t="shared" si="9"/>
        <v>0</v>
      </c>
      <c r="BL133" s="14" t="s">
        <v>129</v>
      </c>
      <c r="BM133" s="195" t="s">
        <v>139</v>
      </c>
    </row>
    <row r="134" spans="1:65" s="2" customFormat="1" ht="24.15" customHeight="1">
      <c r="A134" s="31"/>
      <c r="B134" s="32"/>
      <c r="C134" s="184" t="s">
        <v>140</v>
      </c>
      <c r="D134" s="184" t="s">
        <v>125</v>
      </c>
      <c r="E134" s="185" t="s">
        <v>141</v>
      </c>
      <c r="F134" s="186" t="s">
        <v>142</v>
      </c>
      <c r="G134" s="187" t="s">
        <v>138</v>
      </c>
      <c r="H134" s="188">
        <v>0.56599999999999995</v>
      </c>
      <c r="I134" s="189"/>
      <c r="J134" s="188">
        <f t="shared" si="0"/>
        <v>0</v>
      </c>
      <c r="K134" s="190"/>
      <c r="L134" s="36"/>
      <c r="M134" s="191" t="s">
        <v>1</v>
      </c>
      <c r="N134" s="192" t="s">
        <v>41</v>
      </c>
      <c r="O134" s="68"/>
      <c r="P134" s="193">
        <f t="shared" si="1"/>
        <v>0</v>
      </c>
      <c r="Q134" s="193">
        <v>0</v>
      </c>
      <c r="R134" s="193">
        <f t="shared" si="2"/>
        <v>0</v>
      </c>
      <c r="S134" s="193">
        <v>0</v>
      </c>
      <c r="T134" s="194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5" t="s">
        <v>129</v>
      </c>
      <c r="AT134" s="195" t="s">
        <v>125</v>
      </c>
      <c r="AU134" s="195" t="s">
        <v>84</v>
      </c>
      <c r="AY134" s="14" t="s">
        <v>123</v>
      </c>
      <c r="BE134" s="196">
        <f t="shared" si="4"/>
        <v>0</v>
      </c>
      <c r="BF134" s="196">
        <f t="shared" si="5"/>
        <v>0</v>
      </c>
      <c r="BG134" s="196">
        <f t="shared" si="6"/>
        <v>0</v>
      </c>
      <c r="BH134" s="196">
        <f t="shared" si="7"/>
        <v>0</v>
      </c>
      <c r="BI134" s="196">
        <f t="shared" si="8"/>
        <v>0</v>
      </c>
      <c r="BJ134" s="14" t="s">
        <v>84</v>
      </c>
      <c r="BK134" s="197">
        <f t="shared" si="9"/>
        <v>0</v>
      </c>
      <c r="BL134" s="14" t="s">
        <v>129</v>
      </c>
      <c r="BM134" s="195" t="s">
        <v>143</v>
      </c>
    </row>
    <row r="135" spans="1:65" s="2" customFormat="1" ht="37.950000000000003" customHeight="1">
      <c r="A135" s="31"/>
      <c r="B135" s="32"/>
      <c r="C135" s="184" t="s">
        <v>144</v>
      </c>
      <c r="D135" s="184" t="s">
        <v>125</v>
      </c>
      <c r="E135" s="185" t="s">
        <v>145</v>
      </c>
      <c r="F135" s="186" t="s">
        <v>146</v>
      </c>
      <c r="G135" s="187" t="s">
        <v>138</v>
      </c>
      <c r="H135" s="188">
        <v>1.885</v>
      </c>
      <c r="I135" s="189"/>
      <c r="J135" s="188">
        <f t="shared" si="0"/>
        <v>0</v>
      </c>
      <c r="K135" s="190"/>
      <c r="L135" s="36"/>
      <c r="M135" s="191" t="s">
        <v>1</v>
      </c>
      <c r="N135" s="192" t="s">
        <v>41</v>
      </c>
      <c r="O135" s="68"/>
      <c r="P135" s="193">
        <f t="shared" si="1"/>
        <v>0</v>
      </c>
      <c r="Q135" s="193">
        <v>0</v>
      </c>
      <c r="R135" s="193">
        <f t="shared" si="2"/>
        <v>0</v>
      </c>
      <c r="S135" s="193">
        <v>0</v>
      </c>
      <c r="T135" s="194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5" t="s">
        <v>129</v>
      </c>
      <c r="AT135" s="195" t="s">
        <v>125</v>
      </c>
      <c r="AU135" s="195" t="s">
        <v>84</v>
      </c>
      <c r="AY135" s="14" t="s">
        <v>123</v>
      </c>
      <c r="BE135" s="196">
        <f t="shared" si="4"/>
        <v>0</v>
      </c>
      <c r="BF135" s="196">
        <f t="shared" si="5"/>
        <v>0</v>
      </c>
      <c r="BG135" s="196">
        <f t="shared" si="6"/>
        <v>0</v>
      </c>
      <c r="BH135" s="196">
        <f t="shared" si="7"/>
        <v>0</v>
      </c>
      <c r="BI135" s="196">
        <f t="shared" si="8"/>
        <v>0</v>
      </c>
      <c r="BJ135" s="14" t="s">
        <v>84</v>
      </c>
      <c r="BK135" s="197">
        <f t="shared" si="9"/>
        <v>0</v>
      </c>
      <c r="BL135" s="14" t="s">
        <v>129</v>
      </c>
      <c r="BM135" s="195" t="s">
        <v>147</v>
      </c>
    </row>
    <row r="136" spans="1:65" s="2" customFormat="1" ht="37.950000000000003" customHeight="1">
      <c r="A136" s="31"/>
      <c r="B136" s="32"/>
      <c r="C136" s="184" t="s">
        <v>148</v>
      </c>
      <c r="D136" s="184" t="s">
        <v>125</v>
      </c>
      <c r="E136" s="185" t="s">
        <v>149</v>
      </c>
      <c r="F136" s="186" t="s">
        <v>150</v>
      </c>
      <c r="G136" s="187" t="s">
        <v>138</v>
      </c>
      <c r="H136" s="188">
        <v>13.195</v>
      </c>
      <c r="I136" s="189"/>
      <c r="J136" s="188">
        <f t="shared" si="0"/>
        <v>0</v>
      </c>
      <c r="K136" s="190"/>
      <c r="L136" s="36"/>
      <c r="M136" s="191" t="s">
        <v>1</v>
      </c>
      <c r="N136" s="192" t="s">
        <v>41</v>
      </c>
      <c r="O136" s="68"/>
      <c r="P136" s="193">
        <f t="shared" si="1"/>
        <v>0</v>
      </c>
      <c r="Q136" s="193">
        <v>0</v>
      </c>
      <c r="R136" s="193">
        <f t="shared" si="2"/>
        <v>0</v>
      </c>
      <c r="S136" s="193">
        <v>0</v>
      </c>
      <c r="T136" s="194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5" t="s">
        <v>129</v>
      </c>
      <c r="AT136" s="195" t="s">
        <v>125</v>
      </c>
      <c r="AU136" s="195" t="s">
        <v>84</v>
      </c>
      <c r="AY136" s="14" t="s">
        <v>123</v>
      </c>
      <c r="BE136" s="196">
        <f t="shared" si="4"/>
        <v>0</v>
      </c>
      <c r="BF136" s="196">
        <f t="shared" si="5"/>
        <v>0</v>
      </c>
      <c r="BG136" s="196">
        <f t="shared" si="6"/>
        <v>0</v>
      </c>
      <c r="BH136" s="196">
        <f t="shared" si="7"/>
        <v>0</v>
      </c>
      <c r="BI136" s="196">
        <f t="shared" si="8"/>
        <v>0</v>
      </c>
      <c r="BJ136" s="14" t="s">
        <v>84</v>
      </c>
      <c r="BK136" s="197">
        <f t="shared" si="9"/>
        <v>0</v>
      </c>
      <c r="BL136" s="14" t="s">
        <v>129</v>
      </c>
      <c r="BM136" s="195" t="s">
        <v>151</v>
      </c>
    </row>
    <row r="137" spans="1:65" s="2" customFormat="1" ht="24.15" customHeight="1">
      <c r="A137" s="31"/>
      <c r="B137" s="32"/>
      <c r="C137" s="184" t="s">
        <v>152</v>
      </c>
      <c r="D137" s="184" t="s">
        <v>125</v>
      </c>
      <c r="E137" s="185" t="s">
        <v>153</v>
      </c>
      <c r="F137" s="186" t="s">
        <v>154</v>
      </c>
      <c r="G137" s="187" t="s">
        <v>155</v>
      </c>
      <c r="H137" s="188">
        <v>3.016</v>
      </c>
      <c r="I137" s="189"/>
      <c r="J137" s="188">
        <f t="shared" si="0"/>
        <v>0</v>
      </c>
      <c r="K137" s="190"/>
      <c r="L137" s="36"/>
      <c r="M137" s="191" t="s">
        <v>1</v>
      </c>
      <c r="N137" s="192" t="s">
        <v>41</v>
      </c>
      <c r="O137" s="68"/>
      <c r="P137" s="193">
        <f t="shared" si="1"/>
        <v>0</v>
      </c>
      <c r="Q137" s="193">
        <v>0</v>
      </c>
      <c r="R137" s="193">
        <f t="shared" si="2"/>
        <v>0</v>
      </c>
      <c r="S137" s="193">
        <v>0</v>
      </c>
      <c r="T137" s="194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5" t="s">
        <v>129</v>
      </c>
      <c r="AT137" s="195" t="s">
        <v>125</v>
      </c>
      <c r="AU137" s="195" t="s">
        <v>84</v>
      </c>
      <c r="AY137" s="14" t="s">
        <v>123</v>
      </c>
      <c r="BE137" s="196">
        <f t="shared" si="4"/>
        <v>0</v>
      </c>
      <c r="BF137" s="196">
        <f t="shared" si="5"/>
        <v>0</v>
      </c>
      <c r="BG137" s="196">
        <f t="shared" si="6"/>
        <v>0</v>
      </c>
      <c r="BH137" s="196">
        <f t="shared" si="7"/>
        <v>0</v>
      </c>
      <c r="BI137" s="196">
        <f t="shared" si="8"/>
        <v>0</v>
      </c>
      <c r="BJ137" s="14" t="s">
        <v>84</v>
      </c>
      <c r="BK137" s="197">
        <f t="shared" si="9"/>
        <v>0</v>
      </c>
      <c r="BL137" s="14" t="s">
        <v>129</v>
      </c>
      <c r="BM137" s="195" t="s">
        <v>156</v>
      </c>
    </row>
    <row r="138" spans="1:65" s="12" customFormat="1" ht="22.95" customHeight="1">
      <c r="B138" s="168"/>
      <c r="C138" s="169"/>
      <c r="D138" s="170" t="s">
        <v>74</v>
      </c>
      <c r="E138" s="182" t="s">
        <v>84</v>
      </c>
      <c r="F138" s="182" t="s">
        <v>157</v>
      </c>
      <c r="G138" s="169"/>
      <c r="H138" s="169"/>
      <c r="I138" s="172"/>
      <c r="J138" s="183">
        <f>BK138</f>
        <v>0</v>
      </c>
      <c r="K138" s="169"/>
      <c r="L138" s="174"/>
      <c r="M138" s="175"/>
      <c r="N138" s="176"/>
      <c r="O138" s="176"/>
      <c r="P138" s="177">
        <f>SUM(P139:P142)</f>
        <v>0</v>
      </c>
      <c r="Q138" s="176"/>
      <c r="R138" s="177">
        <f>SUM(R139:R142)</f>
        <v>4.3038939000000003</v>
      </c>
      <c r="S138" s="176"/>
      <c r="T138" s="178">
        <f>SUM(T139:T142)</f>
        <v>0</v>
      </c>
      <c r="AR138" s="179" t="s">
        <v>80</v>
      </c>
      <c r="AT138" s="180" t="s">
        <v>74</v>
      </c>
      <c r="AU138" s="180" t="s">
        <v>80</v>
      </c>
      <c r="AY138" s="179" t="s">
        <v>123</v>
      </c>
      <c r="BK138" s="181">
        <f>SUM(BK139:BK142)</f>
        <v>0</v>
      </c>
    </row>
    <row r="139" spans="1:65" s="2" customFormat="1" ht="24.15" customHeight="1">
      <c r="A139" s="31"/>
      <c r="B139" s="32"/>
      <c r="C139" s="184" t="s">
        <v>158</v>
      </c>
      <c r="D139" s="184" t="s">
        <v>125</v>
      </c>
      <c r="E139" s="185" t="s">
        <v>159</v>
      </c>
      <c r="F139" s="186" t="s">
        <v>160</v>
      </c>
      <c r="G139" s="187" t="s">
        <v>138</v>
      </c>
      <c r="H139" s="188">
        <v>0.58499999999999996</v>
      </c>
      <c r="I139" s="189"/>
      <c r="J139" s="188">
        <f>ROUND(I139*H139,3)</f>
        <v>0</v>
      </c>
      <c r="K139" s="190"/>
      <c r="L139" s="36"/>
      <c r="M139" s="191" t="s">
        <v>1</v>
      </c>
      <c r="N139" s="192" t="s">
        <v>41</v>
      </c>
      <c r="O139" s="68"/>
      <c r="P139" s="193">
        <f>O139*H139</f>
        <v>0</v>
      </c>
      <c r="Q139" s="193">
        <v>2.0699999999999998</v>
      </c>
      <c r="R139" s="193">
        <f>Q139*H139</f>
        <v>1.2109499999999997</v>
      </c>
      <c r="S139" s="193">
        <v>0</v>
      </c>
      <c r="T139" s="194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5" t="s">
        <v>129</v>
      </c>
      <c r="AT139" s="195" t="s">
        <v>125</v>
      </c>
      <c r="AU139" s="195" t="s">
        <v>84</v>
      </c>
      <c r="AY139" s="14" t="s">
        <v>123</v>
      </c>
      <c r="BE139" s="196">
        <f>IF(N139="základná",J139,0)</f>
        <v>0</v>
      </c>
      <c r="BF139" s="196">
        <f>IF(N139="znížená",J139,0)</f>
        <v>0</v>
      </c>
      <c r="BG139" s="196">
        <f>IF(N139="zákl. prenesená",J139,0)</f>
        <v>0</v>
      </c>
      <c r="BH139" s="196">
        <f>IF(N139="zníž. prenesená",J139,0)</f>
        <v>0</v>
      </c>
      <c r="BI139" s="196">
        <f>IF(N139="nulová",J139,0)</f>
        <v>0</v>
      </c>
      <c r="BJ139" s="14" t="s">
        <v>84</v>
      </c>
      <c r="BK139" s="197">
        <f>ROUND(I139*H139,3)</f>
        <v>0</v>
      </c>
      <c r="BL139" s="14" t="s">
        <v>129</v>
      </c>
      <c r="BM139" s="195" t="s">
        <v>7</v>
      </c>
    </row>
    <row r="140" spans="1:65" s="2" customFormat="1" ht="24.15" customHeight="1">
      <c r="A140" s="31"/>
      <c r="B140" s="32"/>
      <c r="C140" s="184" t="s">
        <v>147</v>
      </c>
      <c r="D140" s="184" t="s">
        <v>125</v>
      </c>
      <c r="E140" s="185" t="s">
        <v>161</v>
      </c>
      <c r="F140" s="186" t="s">
        <v>162</v>
      </c>
      <c r="G140" s="187" t="s">
        <v>138</v>
      </c>
      <c r="H140" s="188">
        <v>0.81</v>
      </c>
      <c r="I140" s="189"/>
      <c r="J140" s="188">
        <f>ROUND(I140*H140,3)</f>
        <v>0</v>
      </c>
      <c r="K140" s="190"/>
      <c r="L140" s="36"/>
      <c r="M140" s="191" t="s">
        <v>1</v>
      </c>
      <c r="N140" s="192" t="s">
        <v>41</v>
      </c>
      <c r="O140" s="68"/>
      <c r="P140" s="193">
        <f>O140*H140</f>
        <v>0</v>
      </c>
      <c r="Q140" s="193">
        <v>2.23543</v>
      </c>
      <c r="R140" s="193">
        <f>Q140*H140</f>
        <v>1.8106983000000001</v>
      </c>
      <c r="S140" s="193">
        <v>0</v>
      </c>
      <c r="T140" s="194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5" t="s">
        <v>129</v>
      </c>
      <c r="AT140" s="195" t="s">
        <v>125</v>
      </c>
      <c r="AU140" s="195" t="s">
        <v>84</v>
      </c>
      <c r="AY140" s="14" t="s">
        <v>123</v>
      </c>
      <c r="BE140" s="196">
        <f>IF(N140="základná",J140,0)</f>
        <v>0</v>
      </c>
      <c r="BF140" s="196">
        <f>IF(N140="znížená",J140,0)</f>
        <v>0</v>
      </c>
      <c r="BG140" s="196">
        <f>IF(N140="zákl. prenesená",J140,0)</f>
        <v>0</v>
      </c>
      <c r="BH140" s="196">
        <f>IF(N140="zníž. prenesená",J140,0)</f>
        <v>0</v>
      </c>
      <c r="BI140" s="196">
        <f>IF(N140="nulová",J140,0)</f>
        <v>0</v>
      </c>
      <c r="BJ140" s="14" t="s">
        <v>84</v>
      </c>
      <c r="BK140" s="197">
        <f>ROUND(I140*H140,3)</f>
        <v>0</v>
      </c>
      <c r="BL140" s="14" t="s">
        <v>129</v>
      </c>
      <c r="BM140" s="195" t="s">
        <v>163</v>
      </c>
    </row>
    <row r="141" spans="1:65" s="2" customFormat="1" ht="14.4" customHeight="1">
      <c r="A141" s="31"/>
      <c r="B141" s="32"/>
      <c r="C141" s="184" t="s">
        <v>164</v>
      </c>
      <c r="D141" s="184" t="s">
        <v>125</v>
      </c>
      <c r="E141" s="185" t="s">
        <v>165</v>
      </c>
      <c r="F141" s="186" t="s">
        <v>166</v>
      </c>
      <c r="G141" s="187" t="s">
        <v>155</v>
      </c>
      <c r="H141" s="188">
        <v>0.03</v>
      </c>
      <c r="I141" s="189"/>
      <c r="J141" s="188">
        <f>ROUND(I141*H141,3)</f>
        <v>0</v>
      </c>
      <c r="K141" s="190"/>
      <c r="L141" s="36"/>
      <c r="M141" s="191" t="s">
        <v>1</v>
      </c>
      <c r="N141" s="192" t="s">
        <v>41</v>
      </c>
      <c r="O141" s="68"/>
      <c r="P141" s="193">
        <f>O141*H141</f>
        <v>0</v>
      </c>
      <c r="Q141" s="193">
        <v>1.20296</v>
      </c>
      <c r="R141" s="193">
        <f>Q141*H141</f>
        <v>3.6088799999999997E-2</v>
      </c>
      <c r="S141" s="193">
        <v>0</v>
      </c>
      <c r="T141" s="194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5" t="s">
        <v>129</v>
      </c>
      <c r="AT141" s="195" t="s">
        <v>125</v>
      </c>
      <c r="AU141" s="195" t="s">
        <v>84</v>
      </c>
      <c r="AY141" s="14" t="s">
        <v>123</v>
      </c>
      <c r="BE141" s="196">
        <f>IF(N141="základná",J141,0)</f>
        <v>0</v>
      </c>
      <c r="BF141" s="196">
        <f>IF(N141="znížená",J141,0)</f>
        <v>0</v>
      </c>
      <c r="BG141" s="196">
        <f>IF(N141="zákl. prenesená",J141,0)</f>
        <v>0</v>
      </c>
      <c r="BH141" s="196">
        <f>IF(N141="zníž. prenesená",J141,0)</f>
        <v>0</v>
      </c>
      <c r="BI141" s="196">
        <f>IF(N141="nulová",J141,0)</f>
        <v>0</v>
      </c>
      <c r="BJ141" s="14" t="s">
        <v>84</v>
      </c>
      <c r="BK141" s="197">
        <f>ROUND(I141*H141,3)</f>
        <v>0</v>
      </c>
      <c r="BL141" s="14" t="s">
        <v>129</v>
      </c>
      <c r="BM141" s="195" t="s">
        <v>167</v>
      </c>
    </row>
    <row r="142" spans="1:65" s="2" customFormat="1" ht="14.4" customHeight="1">
      <c r="A142" s="31"/>
      <c r="B142" s="32"/>
      <c r="C142" s="184" t="s">
        <v>151</v>
      </c>
      <c r="D142" s="184" t="s">
        <v>125</v>
      </c>
      <c r="E142" s="185" t="s">
        <v>168</v>
      </c>
      <c r="F142" s="186" t="s">
        <v>169</v>
      </c>
      <c r="G142" s="187" t="s">
        <v>138</v>
      </c>
      <c r="H142" s="188">
        <v>0.56000000000000005</v>
      </c>
      <c r="I142" s="189"/>
      <c r="J142" s="188">
        <f>ROUND(I142*H142,3)</f>
        <v>0</v>
      </c>
      <c r="K142" s="190"/>
      <c r="L142" s="36"/>
      <c r="M142" s="191" t="s">
        <v>1</v>
      </c>
      <c r="N142" s="192" t="s">
        <v>41</v>
      </c>
      <c r="O142" s="68"/>
      <c r="P142" s="193">
        <f>O142*H142</f>
        <v>0</v>
      </c>
      <c r="Q142" s="193">
        <v>2.2252800000000001</v>
      </c>
      <c r="R142" s="193">
        <f>Q142*H142</f>
        <v>1.2461568000000003</v>
      </c>
      <c r="S142" s="193">
        <v>0</v>
      </c>
      <c r="T142" s="194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5" t="s">
        <v>129</v>
      </c>
      <c r="AT142" s="195" t="s">
        <v>125</v>
      </c>
      <c r="AU142" s="195" t="s">
        <v>84</v>
      </c>
      <c r="AY142" s="14" t="s">
        <v>123</v>
      </c>
      <c r="BE142" s="196">
        <f>IF(N142="základná",J142,0)</f>
        <v>0</v>
      </c>
      <c r="BF142" s="196">
        <f>IF(N142="znížená",J142,0)</f>
        <v>0</v>
      </c>
      <c r="BG142" s="196">
        <f>IF(N142="zákl. prenesená",J142,0)</f>
        <v>0</v>
      </c>
      <c r="BH142" s="196">
        <f>IF(N142="zníž. prenesená",J142,0)</f>
        <v>0</v>
      </c>
      <c r="BI142" s="196">
        <f>IF(N142="nulová",J142,0)</f>
        <v>0</v>
      </c>
      <c r="BJ142" s="14" t="s">
        <v>84</v>
      </c>
      <c r="BK142" s="197">
        <f>ROUND(I142*H142,3)</f>
        <v>0</v>
      </c>
      <c r="BL142" s="14" t="s">
        <v>129</v>
      </c>
      <c r="BM142" s="195" t="s">
        <v>170</v>
      </c>
    </row>
    <row r="143" spans="1:65" s="12" customFormat="1" ht="22.95" customHeight="1">
      <c r="B143" s="168"/>
      <c r="C143" s="169"/>
      <c r="D143" s="170" t="s">
        <v>74</v>
      </c>
      <c r="E143" s="182" t="s">
        <v>140</v>
      </c>
      <c r="F143" s="182" t="s">
        <v>171</v>
      </c>
      <c r="G143" s="169"/>
      <c r="H143" s="169"/>
      <c r="I143" s="172"/>
      <c r="J143" s="183">
        <f>BK143</f>
        <v>0</v>
      </c>
      <c r="K143" s="169"/>
      <c r="L143" s="174"/>
      <c r="M143" s="175"/>
      <c r="N143" s="176"/>
      <c r="O143" s="176"/>
      <c r="P143" s="177">
        <f>P144</f>
        <v>0</v>
      </c>
      <c r="Q143" s="176"/>
      <c r="R143" s="177">
        <f>R144</f>
        <v>0.54112499999999997</v>
      </c>
      <c r="S143" s="176"/>
      <c r="T143" s="178">
        <f>T144</f>
        <v>0</v>
      </c>
      <c r="AR143" s="179" t="s">
        <v>80</v>
      </c>
      <c r="AT143" s="180" t="s">
        <v>74</v>
      </c>
      <c r="AU143" s="180" t="s">
        <v>80</v>
      </c>
      <c r="AY143" s="179" t="s">
        <v>123</v>
      </c>
      <c r="BK143" s="181">
        <f>BK144</f>
        <v>0</v>
      </c>
    </row>
    <row r="144" spans="1:65" s="2" customFormat="1" ht="37.950000000000003" customHeight="1">
      <c r="A144" s="31"/>
      <c r="B144" s="32"/>
      <c r="C144" s="184" t="s">
        <v>172</v>
      </c>
      <c r="D144" s="184" t="s">
        <v>125</v>
      </c>
      <c r="E144" s="185" t="s">
        <v>173</v>
      </c>
      <c r="F144" s="186" t="s">
        <v>174</v>
      </c>
      <c r="G144" s="187" t="s">
        <v>128</v>
      </c>
      <c r="H144" s="188">
        <v>5.85</v>
      </c>
      <c r="I144" s="189"/>
      <c r="J144" s="188">
        <f>ROUND(I144*H144,3)</f>
        <v>0</v>
      </c>
      <c r="K144" s="190"/>
      <c r="L144" s="36"/>
      <c r="M144" s="191" t="s">
        <v>1</v>
      </c>
      <c r="N144" s="192" t="s">
        <v>41</v>
      </c>
      <c r="O144" s="68"/>
      <c r="P144" s="193">
        <f>O144*H144</f>
        <v>0</v>
      </c>
      <c r="Q144" s="193">
        <v>9.2499999999999999E-2</v>
      </c>
      <c r="R144" s="193">
        <f>Q144*H144</f>
        <v>0.54112499999999997</v>
      </c>
      <c r="S144" s="193">
        <v>0</v>
      </c>
      <c r="T144" s="194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5" t="s">
        <v>129</v>
      </c>
      <c r="AT144" s="195" t="s">
        <v>125</v>
      </c>
      <c r="AU144" s="195" t="s">
        <v>84</v>
      </c>
      <c r="AY144" s="14" t="s">
        <v>123</v>
      </c>
      <c r="BE144" s="196">
        <f>IF(N144="základná",J144,0)</f>
        <v>0</v>
      </c>
      <c r="BF144" s="196">
        <f>IF(N144="znížená",J144,0)</f>
        <v>0</v>
      </c>
      <c r="BG144" s="196">
        <f>IF(N144="zákl. prenesená",J144,0)</f>
        <v>0</v>
      </c>
      <c r="BH144" s="196">
        <f>IF(N144="zníž. prenesená",J144,0)</f>
        <v>0</v>
      </c>
      <c r="BI144" s="196">
        <f>IF(N144="nulová",J144,0)</f>
        <v>0</v>
      </c>
      <c r="BJ144" s="14" t="s">
        <v>84</v>
      </c>
      <c r="BK144" s="197">
        <f>ROUND(I144*H144,3)</f>
        <v>0</v>
      </c>
      <c r="BL144" s="14" t="s">
        <v>129</v>
      </c>
      <c r="BM144" s="195" t="s">
        <v>175</v>
      </c>
    </row>
    <row r="145" spans="1:65" s="12" customFormat="1" ht="22.95" customHeight="1">
      <c r="B145" s="168"/>
      <c r="C145" s="169"/>
      <c r="D145" s="170" t="s">
        <v>74</v>
      </c>
      <c r="E145" s="182" t="s">
        <v>158</v>
      </c>
      <c r="F145" s="182" t="s">
        <v>176</v>
      </c>
      <c r="G145" s="169"/>
      <c r="H145" s="169"/>
      <c r="I145" s="172"/>
      <c r="J145" s="183">
        <f>BK145</f>
        <v>0</v>
      </c>
      <c r="K145" s="169"/>
      <c r="L145" s="174"/>
      <c r="M145" s="175"/>
      <c r="N145" s="176"/>
      <c r="O145" s="176"/>
      <c r="P145" s="177">
        <f>SUM(P146:P151)</f>
        <v>0</v>
      </c>
      <c r="Q145" s="176"/>
      <c r="R145" s="177">
        <f>SUM(R146:R151)</f>
        <v>1.0116E-2</v>
      </c>
      <c r="S145" s="176"/>
      <c r="T145" s="178">
        <f>SUM(T146:T151)</f>
        <v>0</v>
      </c>
      <c r="AR145" s="179" t="s">
        <v>80</v>
      </c>
      <c r="AT145" s="180" t="s">
        <v>74</v>
      </c>
      <c r="AU145" s="180" t="s">
        <v>80</v>
      </c>
      <c r="AY145" s="179" t="s">
        <v>123</v>
      </c>
      <c r="BK145" s="181">
        <f>SUM(BK146:BK151)</f>
        <v>0</v>
      </c>
    </row>
    <row r="146" spans="1:65" s="2" customFormat="1" ht="24.15" customHeight="1">
      <c r="A146" s="31"/>
      <c r="B146" s="32"/>
      <c r="C146" s="184" t="s">
        <v>156</v>
      </c>
      <c r="D146" s="184" t="s">
        <v>125</v>
      </c>
      <c r="E146" s="185" t="s">
        <v>177</v>
      </c>
      <c r="F146" s="186" t="s">
        <v>178</v>
      </c>
      <c r="G146" s="187" t="s">
        <v>179</v>
      </c>
      <c r="H146" s="188">
        <v>18.8</v>
      </c>
      <c r="I146" s="189"/>
      <c r="J146" s="188">
        <f t="shared" ref="J146:J151" si="10">ROUND(I146*H146,3)</f>
        <v>0</v>
      </c>
      <c r="K146" s="190"/>
      <c r="L146" s="36"/>
      <c r="M146" s="191" t="s">
        <v>1</v>
      </c>
      <c r="N146" s="192" t="s">
        <v>41</v>
      </c>
      <c r="O146" s="68"/>
      <c r="P146" s="193">
        <f t="shared" ref="P146:P151" si="11">O146*H146</f>
        <v>0</v>
      </c>
      <c r="Q146" s="193">
        <v>6.9999999999999994E-5</v>
      </c>
      <c r="R146" s="193">
        <f t="shared" ref="R146:R151" si="12">Q146*H146</f>
        <v>1.3159999999999999E-3</v>
      </c>
      <c r="S146" s="193">
        <v>0</v>
      </c>
      <c r="T146" s="194">
        <f t="shared" ref="T146:T151" si="13"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5" t="s">
        <v>129</v>
      </c>
      <c r="AT146" s="195" t="s">
        <v>125</v>
      </c>
      <c r="AU146" s="195" t="s">
        <v>84</v>
      </c>
      <c r="AY146" s="14" t="s">
        <v>123</v>
      </c>
      <c r="BE146" s="196">
        <f t="shared" ref="BE146:BE151" si="14">IF(N146="základná",J146,0)</f>
        <v>0</v>
      </c>
      <c r="BF146" s="196">
        <f t="shared" ref="BF146:BF151" si="15">IF(N146="znížená",J146,0)</f>
        <v>0</v>
      </c>
      <c r="BG146" s="196">
        <f t="shared" ref="BG146:BG151" si="16">IF(N146="zákl. prenesená",J146,0)</f>
        <v>0</v>
      </c>
      <c r="BH146" s="196">
        <f t="shared" ref="BH146:BH151" si="17">IF(N146="zníž. prenesená",J146,0)</f>
        <v>0</v>
      </c>
      <c r="BI146" s="196">
        <f t="shared" ref="BI146:BI151" si="18">IF(N146="nulová",J146,0)</f>
        <v>0</v>
      </c>
      <c r="BJ146" s="14" t="s">
        <v>84</v>
      </c>
      <c r="BK146" s="197">
        <f t="shared" ref="BK146:BK151" si="19">ROUND(I146*H146,3)</f>
        <v>0</v>
      </c>
      <c r="BL146" s="14" t="s">
        <v>129</v>
      </c>
      <c r="BM146" s="195" t="s">
        <v>180</v>
      </c>
    </row>
    <row r="147" spans="1:65" s="2" customFormat="1" ht="37.950000000000003" customHeight="1">
      <c r="A147" s="31"/>
      <c r="B147" s="32"/>
      <c r="C147" s="184" t="s">
        <v>181</v>
      </c>
      <c r="D147" s="184" t="s">
        <v>125</v>
      </c>
      <c r="E147" s="185" t="s">
        <v>182</v>
      </c>
      <c r="F147" s="186" t="s">
        <v>183</v>
      </c>
      <c r="G147" s="187" t="s">
        <v>184</v>
      </c>
      <c r="H147" s="188">
        <v>44</v>
      </c>
      <c r="I147" s="189"/>
      <c r="J147" s="188">
        <f t="shared" si="10"/>
        <v>0</v>
      </c>
      <c r="K147" s="190"/>
      <c r="L147" s="36"/>
      <c r="M147" s="191" t="s">
        <v>1</v>
      </c>
      <c r="N147" s="192" t="s">
        <v>41</v>
      </c>
      <c r="O147" s="68"/>
      <c r="P147" s="193">
        <f t="shared" si="11"/>
        <v>0</v>
      </c>
      <c r="Q147" s="193">
        <v>2.0000000000000001E-4</v>
      </c>
      <c r="R147" s="193">
        <f t="shared" si="12"/>
        <v>8.8000000000000005E-3</v>
      </c>
      <c r="S147" s="193">
        <v>0</v>
      </c>
      <c r="T147" s="194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5" t="s">
        <v>129</v>
      </c>
      <c r="AT147" s="195" t="s">
        <v>125</v>
      </c>
      <c r="AU147" s="195" t="s">
        <v>84</v>
      </c>
      <c r="AY147" s="14" t="s">
        <v>123</v>
      </c>
      <c r="BE147" s="196">
        <f t="shared" si="14"/>
        <v>0</v>
      </c>
      <c r="BF147" s="196">
        <f t="shared" si="15"/>
        <v>0</v>
      </c>
      <c r="BG147" s="196">
        <f t="shared" si="16"/>
        <v>0</v>
      </c>
      <c r="BH147" s="196">
        <f t="shared" si="17"/>
        <v>0</v>
      </c>
      <c r="BI147" s="196">
        <f t="shared" si="18"/>
        <v>0</v>
      </c>
      <c r="BJ147" s="14" t="s">
        <v>84</v>
      </c>
      <c r="BK147" s="197">
        <f t="shared" si="19"/>
        <v>0</v>
      </c>
      <c r="BL147" s="14" t="s">
        <v>129</v>
      </c>
      <c r="BM147" s="195" t="s">
        <v>185</v>
      </c>
    </row>
    <row r="148" spans="1:65" s="2" customFormat="1" ht="14.4" customHeight="1">
      <c r="A148" s="31"/>
      <c r="B148" s="32"/>
      <c r="C148" s="198" t="s">
        <v>186</v>
      </c>
      <c r="D148" s="198" t="s">
        <v>187</v>
      </c>
      <c r="E148" s="199" t="s">
        <v>188</v>
      </c>
      <c r="F148" s="200" t="s">
        <v>189</v>
      </c>
      <c r="G148" s="201" t="s">
        <v>190</v>
      </c>
      <c r="H148" s="202">
        <v>31</v>
      </c>
      <c r="I148" s="203"/>
      <c r="J148" s="202">
        <f t="shared" si="10"/>
        <v>0</v>
      </c>
      <c r="K148" s="204"/>
      <c r="L148" s="205"/>
      <c r="M148" s="206" t="s">
        <v>1</v>
      </c>
      <c r="N148" s="207" t="s">
        <v>41</v>
      </c>
      <c r="O148" s="68"/>
      <c r="P148" s="193">
        <f t="shared" si="11"/>
        <v>0</v>
      </c>
      <c r="Q148" s="193">
        <v>0</v>
      </c>
      <c r="R148" s="193">
        <f t="shared" si="12"/>
        <v>0</v>
      </c>
      <c r="S148" s="193">
        <v>0</v>
      </c>
      <c r="T148" s="194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5" t="s">
        <v>152</v>
      </c>
      <c r="AT148" s="195" t="s">
        <v>187</v>
      </c>
      <c r="AU148" s="195" t="s">
        <v>84</v>
      </c>
      <c r="AY148" s="14" t="s">
        <v>123</v>
      </c>
      <c r="BE148" s="196">
        <f t="shared" si="14"/>
        <v>0</v>
      </c>
      <c r="BF148" s="196">
        <f t="shared" si="15"/>
        <v>0</v>
      </c>
      <c r="BG148" s="196">
        <f t="shared" si="16"/>
        <v>0</v>
      </c>
      <c r="BH148" s="196">
        <f t="shared" si="17"/>
        <v>0</v>
      </c>
      <c r="BI148" s="196">
        <f t="shared" si="18"/>
        <v>0</v>
      </c>
      <c r="BJ148" s="14" t="s">
        <v>84</v>
      </c>
      <c r="BK148" s="197">
        <f t="shared" si="19"/>
        <v>0</v>
      </c>
      <c r="BL148" s="14" t="s">
        <v>129</v>
      </c>
      <c r="BM148" s="195" t="s">
        <v>191</v>
      </c>
    </row>
    <row r="149" spans="1:65" s="2" customFormat="1" ht="24.15" customHeight="1">
      <c r="A149" s="31"/>
      <c r="B149" s="32"/>
      <c r="C149" s="184" t="s">
        <v>192</v>
      </c>
      <c r="D149" s="184" t="s">
        <v>125</v>
      </c>
      <c r="E149" s="185" t="s">
        <v>193</v>
      </c>
      <c r="F149" s="186" t="s">
        <v>194</v>
      </c>
      <c r="G149" s="187" t="s">
        <v>155</v>
      </c>
      <c r="H149" s="188">
        <v>1.2789999999999999</v>
      </c>
      <c r="I149" s="189"/>
      <c r="J149" s="188">
        <f t="shared" si="10"/>
        <v>0</v>
      </c>
      <c r="K149" s="190"/>
      <c r="L149" s="36"/>
      <c r="M149" s="191" t="s">
        <v>1</v>
      </c>
      <c r="N149" s="192" t="s">
        <v>41</v>
      </c>
      <c r="O149" s="68"/>
      <c r="P149" s="193">
        <f t="shared" si="11"/>
        <v>0</v>
      </c>
      <c r="Q149" s="193">
        <v>0</v>
      </c>
      <c r="R149" s="193">
        <f t="shared" si="12"/>
        <v>0</v>
      </c>
      <c r="S149" s="193">
        <v>0</v>
      </c>
      <c r="T149" s="194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5" t="s">
        <v>129</v>
      </c>
      <c r="AT149" s="195" t="s">
        <v>125</v>
      </c>
      <c r="AU149" s="195" t="s">
        <v>84</v>
      </c>
      <c r="AY149" s="14" t="s">
        <v>123</v>
      </c>
      <c r="BE149" s="196">
        <f t="shared" si="14"/>
        <v>0</v>
      </c>
      <c r="BF149" s="196">
        <f t="shared" si="15"/>
        <v>0</v>
      </c>
      <c r="BG149" s="196">
        <f t="shared" si="16"/>
        <v>0</v>
      </c>
      <c r="BH149" s="196">
        <f t="shared" si="17"/>
        <v>0</v>
      </c>
      <c r="BI149" s="196">
        <f t="shared" si="18"/>
        <v>0</v>
      </c>
      <c r="BJ149" s="14" t="s">
        <v>84</v>
      </c>
      <c r="BK149" s="197">
        <f t="shared" si="19"/>
        <v>0</v>
      </c>
      <c r="BL149" s="14" t="s">
        <v>129</v>
      </c>
      <c r="BM149" s="195" t="s">
        <v>195</v>
      </c>
    </row>
    <row r="150" spans="1:65" s="2" customFormat="1" ht="14.4" customHeight="1">
      <c r="A150" s="31"/>
      <c r="B150" s="32"/>
      <c r="C150" s="184" t="s">
        <v>196</v>
      </c>
      <c r="D150" s="184" t="s">
        <v>125</v>
      </c>
      <c r="E150" s="185" t="s">
        <v>197</v>
      </c>
      <c r="F150" s="186" t="s">
        <v>198</v>
      </c>
      <c r="G150" s="187" t="s">
        <v>155</v>
      </c>
      <c r="H150" s="188">
        <v>11.510999999999999</v>
      </c>
      <c r="I150" s="189"/>
      <c r="J150" s="188">
        <f t="shared" si="10"/>
        <v>0</v>
      </c>
      <c r="K150" s="190"/>
      <c r="L150" s="36"/>
      <c r="M150" s="191" t="s">
        <v>1</v>
      </c>
      <c r="N150" s="192" t="s">
        <v>41</v>
      </c>
      <c r="O150" s="68"/>
      <c r="P150" s="193">
        <f t="shared" si="11"/>
        <v>0</v>
      </c>
      <c r="Q150" s="193">
        <v>0</v>
      </c>
      <c r="R150" s="193">
        <f t="shared" si="12"/>
        <v>0</v>
      </c>
      <c r="S150" s="193">
        <v>0</v>
      </c>
      <c r="T150" s="194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5" t="s">
        <v>129</v>
      </c>
      <c r="AT150" s="195" t="s">
        <v>125</v>
      </c>
      <c r="AU150" s="195" t="s">
        <v>84</v>
      </c>
      <c r="AY150" s="14" t="s">
        <v>123</v>
      </c>
      <c r="BE150" s="196">
        <f t="shared" si="14"/>
        <v>0</v>
      </c>
      <c r="BF150" s="196">
        <f t="shared" si="15"/>
        <v>0</v>
      </c>
      <c r="BG150" s="196">
        <f t="shared" si="16"/>
        <v>0</v>
      </c>
      <c r="BH150" s="196">
        <f t="shared" si="17"/>
        <v>0</v>
      </c>
      <c r="BI150" s="196">
        <f t="shared" si="18"/>
        <v>0</v>
      </c>
      <c r="BJ150" s="14" t="s">
        <v>84</v>
      </c>
      <c r="BK150" s="197">
        <f t="shared" si="19"/>
        <v>0</v>
      </c>
      <c r="BL150" s="14" t="s">
        <v>129</v>
      </c>
      <c r="BM150" s="195" t="s">
        <v>199</v>
      </c>
    </row>
    <row r="151" spans="1:65" s="2" customFormat="1" ht="24.15" customHeight="1">
      <c r="A151" s="31"/>
      <c r="B151" s="32"/>
      <c r="C151" s="184" t="s">
        <v>200</v>
      </c>
      <c r="D151" s="184" t="s">
        <v>125</v>
      </c>
      <c r="E151" s="185" t="s">
        <v>201</v>
      </c>
      <c r="F151" s="186" t="s">
        <v>202</v>
      </c>
      <c r="G151" s="187" t="s">
        <v>155</v>
      </c>
      <c r="H151" s="188">
        <v>1.091</v>
      </c>
      <c r="I151" s="189"/>
      <c r="J151" s="188">
        <f t="shared" si="10"/>
        <v>0</v>
      </c>
      <c r="K151" s="190"/>
      <c r="L151" s="36"/>
      <c r="M151" s="191" t="s">
        <v>1</v>
      </c>
      <c r="N151" s="192" t="s">
        <v>41</v>
      </c>
      <c r="O151" s="68"/>
      <c r="P151" s="193">
        <f t="shared" si="11"/>
        <v>0</v>
      </c>
      <c r="Q151" s="193">
        <v>0</v>
      </c>
      <c r="R151" s="193">
        <f t="shared" si="12"/>
        <v>0</v>
      </c>
      <c r="S151" s="193">
        <v>0</v>
      </c>
      <c r="T151" s="194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5" t="s">
        <v>129</v>
      </c>
      <c r="AT151" s="195" t="s">
        <v>125</v>
      </c>
      <c r="AU151" s="195" t="s">
        <v>84</v>
      </c>
      <c r="AY151" s="14" t="s">
        <v>123</v>
      </c>
      <c r="BE151" s="196">
        <f t="shared" si="14"/>
        <v>0</v>
      </c>
      <c r="BF151" s="196">
        <f t="shared" si="15"/>
        <v>0</v>
      </c>
      <c r="BG151" s="196">
        <f t="shared" si="16"/>
        <v>0</v>
      </c>
      <c r="BH151" s="196">
        <f t="shared" si="17"/>
        <v>0</v>
      </c>
      <c r="BI151" s="196">
        <f t="shared" si="18"/>
        <v>0</v>
      </c>
      <c r="BJ151" s="14" t="s">
        <v>84</v>
      </c>
      <c r="BK151" s="197">
        <f t="shared" si="19"/>
        <v>0</v>
      </c>
      <c r="BL151" s="14" t="s">
        <v>129</v>
      </c>
      <c r="BM151" s="195" t="s">
        <v>203</v>
      </c>
    </row>
    <row r="152" spans="1:65" s="12" customFormat="1" ht="25.95" customHeight="1">
      <c r="B152" s="168"/>
      <c r="C152" s="169"/>
      <c r="D152" s="170" t="s">
        <v>74</v>
      </c>
      <c r="E152" s="171" t="s">
        <v>204</v>
      </c>
      <c r="F152" s="171" t="s">
        <v>205</v>
      </c>
      <c r="G152" s="169"/>
      <c r="H152" s="169"/>
      <c r="I152" s="172"/>
      <c r="J152" s="173">
        <f>BK152</f>
        <v>0</v>
      </c>
      <c r="K152" s="169"/>
      <c r="L152" s="174"/>
      <c r="M152" s="175"/>
      <c r="N152" s="176"/>
      <c r="O152" s="176"/>
      <c r="P152" s="177">
        <f>P153+P155+P157+P161+P167</f>
        <v>0</v>
      </c>
      <c r="Q152" s="176"/>
      <c r="R152" s="177">
        <f>R153+R155+R157+R161+R167</f>
        <v>922.69784279913415</v>
      </c>
      <c r="S152" s="176"/>
      <c r="T152" s="178">
        <f>T153+T155+T157+T161+T167</f>
        <v>0</v>
      </c>
      <c r="AR152" s="179" t="s">
        <v>84</v>
      </c>
      <c r="AT152" s="180" t="s">
        <v>74</v>
      </c>
      <c r="AU152" s="180" t="s">
        <v>75</v>
      </c>
      <c r="AY152" s="179" t="s">
        <v>123</v>
      </c>
      <c r="BK152" s="181">
        <f>BK153+BK155+BK157+BK161+BK167</f>
        <v>0</v>
      </c>
    </row>
    <row r="153" spans="1:65" s="12" customFormat="1" ht="22.95" customHeight="1">
      <c r="B153" s="168"/>
      <c r="C153" s="169"/>
      <c r="D153" s="170" t="s">
        <v>74</v>
      </c>
      <c r="E153" s="182" t="s">
        <v>206</v>
      </c>
      <c r="F153" s="182" t="s">
        <v>207</v>
      </c>
      <c r="G153" s="169"/>
      <c r="H153" s="169"/>
      <c r="I153" s="172"/>
      <c r="J153" s="183">
        <f>BK153</f>
        <v>0</v>
      </c>
      <c r="K153" s="169"/>
      <c r="L153" s="174"/>
      <c r="M153" s="175"/>
      <c r="N153" s="176"/>
      <c r="O153" s="176"/>
      <c r="P153" s="177">
        <f>P154</f>
        <v>0</v>
      </c>
      <c r="Q153" s="176"/>
      <c r="R153" s="177">
        <f>R154</f>
        <v>0.2440746</v>
      </c>
      <c r="S153" s="176"/>
      <c r="T153" s="178">
        <f>T154</f>
        <v>0</v>
      </c>
      <c r="AR153" s="179" t="s">
        <v>84</v>
      </c>
      <c r="AT153" s="180" t="s">
        <v>74</v>
      </c>
      <c r="AU153" s="180" t="s">
        <v>80</v>
      </c>
      <c r="AY153" s="179" t="s">
        <v>123</v>
      </c>
      <c r="BK153" s="181">
        <f>BK154</f>
        <v>0</v>
      </c>
    </row>
    <row r="154" spans="1:65" s="2" customFormat="1" ht="24.15" customHeight="1">
      <c r="A154" s="31"/>
      <c r="B154" s="32"/>
      <c r="C154" s="184" t="s">
        <v>7</v>
      </c>
      <c r="D154" s="184" t="s">
        <v>125</v>
      </c>
      <c r="E154" s="185" t="s">
        <v>208</v>
      </c>
      <c r="F154" s="186" t="s">
        <v>209</v>
      </c>
      <c r="G154" s="187" t="s">
        <v>128</v>
      </c>
      <c r="H154" s="188">
        <v>20.79</v>
      </c>
      <c r="I154" s="189"/>
      <c r="J154" s="188">
        <f>ROUND(I154*H154,3)</f>
        <v>0</v>
      </c>
      <c r="K154" s="190"/>
      <c r="L154" s="36"/>
      <c r="M154" s="191" t="s">
        <v>1</v>
      </c>
      <c r="N154" s="192" t="s">
        <v>41</v>
      </c>
      <c r="O154" s="68"/>
      <c r="P154" s="193">
        <f>O154*H154</f>
        <v>0</v>
      </c>
      <c r="Q154" s="193">
        <v>1.174E-2</v>
      </c>
      <c r="R154" s="193">
        <f>Q154*H154</f>
        <v>0.2440746</v>
      </c>
      <c r="S154" s="193">
        <v>0</v>
      </c>
      <c r="T154" s="194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5" t="s">
        <v>186</v>
      </c>
      <c r="AT154" s="195" t="s">
        <v>125</v>
      </c>
      <c r="AU154" s="195" t="s">
        <v>84</v>
      </c>
      <c r="AY154" s="14" t="s">
        <v>123</v>
      </c>
      <c r="BE154" s="196">
        <f>IF(N154="základná",J154,0)</f>
        <v>0</v>
      </c>
      <c r="BF154" s="196">
        <f>IF(N154="znížená",J154,0)</f>
        <v>0</v>
      </c>
      <c r="BG154" s="196">
        <f>IF(N154="zákl. prenesená",J154,0)</f>
        <v>0</v>
      </c>
      <c r="BH154" s="196">
        <f>IF(N154="zníž. prenesená",J154,0)</f>
        <v>0</v>
      </c>
      <c r="BI154" s="196">
        <f>IF(N154="nulová",J154,0)</f>
        <v>0</v>
      </c>
      <c r="BJ154" s="14" t="s">
        <v>84</v>
      </c>
      <c r="BK154" s="197">
        <f>ROUND(I154*H154,3)</f>
        <v>0</v>
      </c>
      <c r="BL154" s="14" t="s">
        <v>186</v>
      </c>
      <c r="BM154" s="195" t="s">
        <v>210</v>
      </c>
    </row>
    <row r="155" spans="1:65" s="12" customFormat="1" ht="22.95" customHeight="1">
      <c r="B155" s="168"/>
      <c r="C155" s="169"/>
      <c r="D155" s="170" t="s">
        <v>74</v>
      </c>
      <c r="E155" s="182" t="s">
        <v>211</v>
      </c>
      <c r="F155" s="182" t="s">
        <v>212</v>
      </c>
      <c r="G155" s="169"/>
      <c r="H155" s="169"/>
      <c r="I155" s="172"/>
      <c r="J155" s="183">
        <f>BK155</f>
        <v>0</v>
      </c>
      <c r="K155" s="169"/>
      <c r="L155" s="174"/>
      <c r="M155" s="175"/>
      <c r="N155" s="176"/>
      <c r="O155" s="176"/>
      <c r="P155" s="177">
        <f>P156</f>
        <v>0</v>
      </c>
      <c r="Q155" s="176"/>
      <c r="R155" s="177">
        <f>R156</f>
        <v>4.1632987012987011E-2</v>
      </c>
      <c r="S155" s="176"/>
      <c r="T155" s="178">
        <f>T156</f>
        <v>0</v>
      </c>
      <c r="AR155" s="179" t="s">
        <v>84</v>
      </c>
      <c r="AT155" s="180" t="s">
        <v>74</v>
      </c>
      <c r="AU155" s="180" t="s">
        <v>80</v>
      </c>
      <c r="AY155" s="179" t="s">
        <v>123</v>
      </c>
      <c r="BK155" s="181">
        <f>BK156</f>
        <v>0</v>
      </c>
    </row>
    <row r="156" spans="1:65" s="2" customFormat="1" ht="14.4" customHeight="1">
      <c r="A156" s="31"/>
      <c r="B156" s="32"/>
      <c r="C156" s="184" t="s">
        <v>213</v>
      </c>
      <c r="D156" s="184" t="s">
        <v>125</v>
      </c>
      <c r="E156" s="185" t="s">
        <v>214</v>
      </c>
      <c r="F156" s="186" t="s">
        <v>215</v>
      </c>
      <c r="G156" s="187" t="s">
        <v>128</v>
      </c>
      <c r="H156" s="188">
        <v>6.06</v>
      </c>
      <c r="I156" s="189"/>
      <c r="J156" s="188">
        <f>ROUND(I156*H156,3)</f>
        <v>0</v>
      </c>
      <c r="K156" s="190"/>
      <c r="L156" s="36"/>
      <c r="M156" s="191" t="s">
        <v>1</v>
      </c>
      <c r="N156" s="192" t="s">
        <v>41</v>
      </c>
      <c r="O156" s="68"/>
      <c r="P156" s="193">
        <f>O156*H156</f>
        <v>0</v>
      </c>
      <c r="Q156" s="193">
        <v>6.8701298701298701E-3</v>
      </c>
      <c r="R156" s="193">
        <f>Q156*H156</f>
        <v>4.1632987012987011E-2</v>
      </c>
      <c r="S156" s="193">
        <v>0</v>
      </c>
      <c r="T156" s="194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5" t="s">
        <v>186</v>
      </c>
      <c r="AT156" s="195" t="s">
        <v>125</v>
      </c>
      <c r="AU156" s="195" t="s">
        <v>84</v>
      </c>
      <c r="AY156" s="14" t="s">
        <v>123</v>
      </c>
      <c r="BE156" s="196">
        <f>IF(N156="základná",J156,0)</f>
        <v>0</v>
      </c>
      <c r="BF156" s="196">
        <f>IF(N156="znížená",J156,0)</f>
        <v>0</v>
      </c>
      <c r="BG156" s="196">
        <f>IF(N156="zákl. prenesená",J156,0)</f>
        <v>0</v>
      </c>
      <c r="BH156" s="196">
        <f>IF(N156="zníž. prenesená",J156,0)</f>
        <v>0</v>
      </c>
      <c r="BI156" s="196">
        <f>IF(N156="nulová",J156,0)</f>
        <v>0</v>
      </c>
      <c r="BJ156" s="14" t="s">
        <v>84</v>
      </c>
      <c r="BK156" s="197">
        <f>ROUND(I156*H156,3)</f>
        <v>0</v>
      </c>
      <c r="BL156" s="14" t="s">
        <v>186</v>
      </c>
      <c r="BM156" s="195" t="s">
        <v>216</v>
      </c>
    </row>
    <row r="157" spans="1:65" s="12" customFormat="1" ht="22.95" customHeight="1">
      <c r="B157" s="168"/>
      <c r="C157" s="169"/>
      <c r="D157" s="170" t="s">
        <v>74</v>
      </c>
      <c r="E157" s="182" t="s">
        <v>217</v>
      </c>
      <c r="F157" s="182" t="s">
        <v>218</v>
      </c>
      <c r="G157" s="169"/>
      <c r="H157" s="169"/>
      <c r="I157" s="172"/>
      <c r="J157" s="183">
        <f>BK157</f>
        <v>0</v>
      </c>
      <c r="K157" s="169"/>
      <c r="L157" s="174"/>
      <c r="M157" s="175"/>
      <c r="N157" s="176"/>
      <c r="O157" s="176"/>
      <c r="P157" s="177">
        <f>SUM(P158:P160)</f>
        <v>0</v>
      </c>
      <c r="Q157" s="176"/>
      <c r="R157" s="177">
        <f>SUM(R158:R160)</f>
        <v>0.59360421212121206</v>
      </c>
      <c r="S157" s="176"/>
      <c r="T157" s="178">
        <f>SUM(T158:T160)</f>
        <v>0</v>
      </c>
      <c r="AR157" s="179" t="s">
        <v>84</v>
      </c>
      <c r="AT157" s="180" t="s">
        <v>74</v>
      </c>
      <c r="AU157" s="180" t="s">
        <v>80</v>
      </c>
      <c r="AY157" s="179" t="s">
        <v>123</v>
      </c>
      <c r="BK157" s="181">
        <f>SUM(BK158:BK160)</f>
        <v>0</v>
      </c>
    </row>
    <row r="158" spans="1:65" s="2" customFormat="1" ht="37.950000000000003" customHeight="1">
      <c r="A158" s="31"/>
      <c r="B158" s="32"/>
      <c r="C158" s="184" t="s">
        <v>170</v>
      </c>
      <c r="D158" s="184" t="s">
        <v>125</v>
      </c>
      <c r="E158" s="185" t="s">
        <v>219</v>
      </c>
      <c r="F158" s="186" t="s">
        <v>220</v>
      </c>
      <c r="G158" s="187" t="s">
        <v>128</v>
      </c>
      <c r="H158" s="188">
        <v>15.6</v>
      </c>
      <c r="I158" s="189"/>
      <c r="J158" s="188">
        <f>ROUND(I158*H158,3)</f>
        <v>0</v>
      </c>
      <c r="K158" s="190"/>
      <c r="L158" s="36"/>
      <c r="M158" s="191" t="s">
        <v>1</v>
      </c>
      <c r="N158" s="192" t="s">
        <v>41</v>
      </c>
      <c r="O158" s="68"/>
      <c r="P158" s="193">
        <f>O158*H158</f>
        <v>0</v>
      </c>
      <c r="Q158" s="193">
        <v>2.8129999999999999E-2</v>
      </c>
      <c r="R158" s="193">
        <f>Q158*H158</f>
        <v>0.438828</v>
      </c>
      <c r="S158" s="193">
        <v>0</v>
      </c>
      <c r="T158" s="194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5" t="s">
        <v>186</v>
      </c>
      <c r="AT158" s="195" t="s">
        <v>125</v>
      </c>
      <c r="AU158" s="195" t="s">
        <v>84</v>
      </c>
      <c r="AY158" s="14" t="s">
        <v>123</v>
      </c>
      <c r="BE158" s="196">
        <f>IF(N158="základná",J158,0)</f>
        <v>0</v>
      </c>
      <c r="BF158" s="196">
        <f>IF(N158="znížená",J158,0)</f>
        <v>0</v>
      </c>
      <c r="BG158" s="196">
        <f>IF(N158="zákl. prenesená",J158,0)</f>
        <v>0</v>
      </c>
      <c r="BH158" s="196">
        <f>IF(N158="zníž. prenesená",J158,0)</f>
        <v>0</v>
      </c>
      <c r="BI158" s="196">
        <f>IF(N158="nulová",J158,0)</f>
        <v>0</v>
      </c>
      <c r="BJ158" s="14" t="s">
        <v>84</v>
      </c>
      <c r="BK158" s="197">
        <f>ROUND(I158*H158,3)</f>
        <v>0</v>
      </c>
      <c r="BL158" s="14" t="s">
        <v>186</v>
      </c>
      <c r="BM158" s="195" t="s">
        <v>221</v>
      </c>
    </row>
    <row r="159" spans="1:65" s="2" customFormat="1" ht="14.4" customHeight="1">
      <c r="A159" s="31"/>
      <c r="B159" s="32"/>
      <c r="C159" s="184" t="s">
        <v>222</v>
      </c>
      <c r="D159" s="184" t="s">
        <v>125</v>
      </c>
      <c r="E159" s="185" t="s">
        <v>223</v>
      </c>
      <c r="F159" s="186" t="s">
        <v>224</v>
      </c>
      <c r="G159" s="187" t="s">
        <v>179</v>
      </c>
      <c r="H159" s="188">
        <v>5.5</v>
      </c>
      <c r="I159" s="189"/>
      <c r="J159" s="188">
        <f>ROUND(I159*H159,3)</f>
        <v>0</v>
      </c>
      <c r="K159" s="190"/>
      <c r="L159" s="36"/>
      <c r="M159" s="191" t="s">
        <v>1</v>
      </c>
      <c r="N159" s="192" t="s">
        <v>41</v>
      </c>
      <c r="O159" s="68"/>
      <c r="P159" s="193">
        <f>O159*H159</f>
        <v>0</v>
      </c>
      <c r="Q159" s="193">
        <v>2.8129999999999999E-2</v>
      </c>
      <c r="R159" s="193">
        <f>Q159*H159</f>
        <v>0.15471499999999999</v>
      </c>
      <c r="S159" s="193">
        <v>0</v>
      </c>
      <c r="T159" s="194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5" t="s">
        <v>186</v>
      </c>
      <c r="AT159" s="195" t="s">
        <v>125</v>
      </c>
      <c r="AU159" s="195" t="s">
        <v>84</v>
      </c>
      <c r="AY159" s="14" t="s">
        <v>123</v>
      </c>
      <c r="BE159" s="196">
        <f>IF(N159="základná",J159,0)</f>
        <v>0</v>
      </c>
      <c r="BF159" s="196">
        <f>IF(N159="znížená",J159,0)</f>
        <v>0</v>
      </c>
      <c r="BG159" s="196">
        <f>IF(N159="zákl. prenesená",J159,0)</f>
        <v>0</v>
      </c>
      <c r="BH159" s="196">
        <f>IF(N159="zníž. prenesená",J159,0)</f>
        <v>0</v>
      </c>
      <c r="BI159" s="196">
        <f>IF(N159="nulová",J159,0)</f>
        <v>0</v>
      </c>
      <c r="BJ159" s="14" t="s">
        <v>84</v>
      </c>
      <c r="BK159" s="197">
        <f>ROUND(I159*H159,3)</f>
        <v>0</v>
      </c>
      <c r="BL159" s="14" t="s">
        <v>186</v>
      </c>
      <c r="BM159" s="195" t="s">
        <v>225</v>
      </c>
    </row>
    <row r="160" spans="1:65" s="2" customFormat="1" ht="14.4" customHeight="1">
      <c r="A160" s="31"/>
      <c r="B160" s="32"/>
      <c r="C160" s="184" t="s">
        <v>226</v>
      </c>
      <c r="D160" s="184" t="s">
        <v>125</v>
      </c>
      <c r="E160" s="185" t="s">
        <v>227</v>
      </c>
      <c r="F160" s="186" t="s">
        <v>228</v>
      </c>
      <c r="G160" s="187" t="s">
        <v>128</v>
      </c>
      <c r="H160" s="188">
        <v>6.06</v>
      </c>
      <c r="I160" s="189"/>
      <c r="J160" s="188">
        <f>ROUND(I160*H160,3)</f>
        <v>0</v>
      </c>
      <c r="K160" s="190"/>
      <c r="L160" s="36"/>
      <c r="M160" s="191" t="s">
        <v>1</v>
      </c>
      <c r="N160" s="192" t="s">
        <v>41</v>
      </c>
      <c r="O160" s="68"/>
      <c r="P160" s="193">
        <f>O160*H160</f>
        <v>0</v>
      </c>
      <c r="Q160" s="193">
        <v>1.01010101010101E-5</v>
      </c>
      <c r="R160" s="193">
        <f>Q160*H160</f>
        <v>6.1212121212121201E-5</v>
      </c>
      <c r="S160" s="193">
        <v>0</v>
      </c>
      <c r="T160" s="194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5" t="s">
        <v>186</v>
      </c>
      <c r="AT160" s="195" t="s">
        <v>125</v>
      </c>
      <c r="AU160" s="195" t="s">
        <v>84</v>
      </c>
      <c r="AY160" s="14" t="s">
        <v>123</v>
      </c>
      <c r="BE160" s="196">
        <f>IF(N160="základná",J160,0)</f>
        <v>0</v>
      </c>
      <c r="BF160" s="196">
        <f>IF(N160="znížená",J160,0)</f>
        <v>0</v>
      </c>
      <c r="BG160" s="196">
        <f>IF(N160="zákl. prenesená",J160,0)</f>
        <v>0</v>
      </c>
      <c r="BH160" s="196">
        <f>IF(N160="zníž. prenesená",J160,0)</f>
        <v>0</v>
      </c>
      <c r="BI160" s="196">
        <f>IF(N160="nulová",J160,0)</f>
        <v>0</v>
      </c>
      <c r="BJ160" s="14" t="s">
        <v>84</v>
      </c>
      <c r="BK160" s="197">
        <f>ROUND(I160*H160,3)</f>
        <v>0</v>
      </c>
      <c r="BL160" s="14" t="s">
        <v>186</v>
      </c>
      <c r="BM160" s="195" t="s">
        <v>229</v>
      </c>
    </row>
    <row r="161" spans="1:65" s="12" customFormat="1" ht="22.95" customHeight="1">
      <c r="B161" s="168"/>
      <c r="C161" s="169"/>
      <c r="D161" s="170" t="s">
        <v>74</v>
      </c>
      <c r="E161" s="182" t="s">
        <v>230</v>
      </c>
      <c r="F161" s="182" t="s">
        <v>231</v>
      </c>
      <c r="G161" s="169"/>
      <c r="H161" s="169"/>
      <c r="I161" s="172"/>
      <c r="J161" s="183">
        <f>BK161</f>
        <v>0</v>
      </c>
      <c r="K161" s="169"/>
      <c r="L161" s="174"/>
      <c r="M161" s="175"/>
      <c r="N161" s="176"/>
      <c r="O161" s="176"/>
      <c r="P161" s="177">
        <f>SUM(P162:P166)</f>
        <v>0</v>
      </c>
      <c r="Q161" s="176"/>
      <c r="R161" s="177">
        <f>SUM(R162:R166)</f>
        <v>921.66651100000001</v>
      </c>
      <c r="S161" s="176"/>
      <c r="T161" s="178">
        <f>SUM(T162:T166)</f>
        <v>0</v>
      </c>
      <c r="AR161" s="179" t="s">
        <v>84</v>
      </c>
      <c r="AT161" s="180" t="s">
        <v>74</v>
      </c>
      <c r="AU161" s="180" t="s">
        <v>80</v>
      </c>
      <c r="AY161" s="179" t="s">
        <v>123</v>
      </c>
      <c r="BK161" s="181">
        <f>SUM(BK162:BK166)</f>
        <v>0</v>
      </c>
    </row>
    <row r="162" spans="1:65" s="2" customFormat="1" ht="24.15" customHeight="1">
      <c r="A162" s="31"/>
      <c r="B162" s="32"/>
      <c r="C162" s="184" t="s">
        <v>232</v>
      </c>
      <c r="D162" s="184" t="s">
        <v>125</v>
      </c>
      <c r="E162" s="185" t="s">
        <v>233</v>
      </c>
      <c r="F162" s="186" t="s">
        <v>234</v>
      </c>
      <c r="G162" s="187" t="s">
        <v>184</v>
      </c>
      <c r="H162" s="188">
        <v>1</v>
      </c>
      <c r="I162" s="189"/>
      <c r="J162" s="188">
        <f>ROUND(I162*H162,3)</f>
        <v>0</v>
      </c>
      <c r="K162" s="190"/>
      <c r="L162" s="36"/>
      <c r="M162" s="191" t="s">
        <v>1</v>
      </c>
      <c r="N162" s="192" t="s">
        <v>41</v>
      </c>
      <c r="O162" s="68"/>
      <c r="P162" s="193">
        <f>O162*H162</f>
        <v>0</v>
      </c>
      <c r="Q162" s="193">
        <v>4.2999999999999999E-4</v>
      </c>
      <c r="R162" s="193">
        <f>Q162*H162</f>
        <v>4.2999999999999999E-4</v>
      </c>
      <c r="S162" s="193">
        <v>0</v>
      </c>
      <c r="T162" s="194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5" t="s">
        <v>186</v>
      </c>
      <c r="AT162" s="195" t="s">
        <v>125</v>
      </c>
      <c r="AU162" s="195" t="s">
        <v>84</v>
      </c>
      <c r="AY162" s="14" t="s">
        <v>123</v>
      </c>
      <c r="BE162" s="196">
        <f>IF(N162="základná",J162,0)</f>
        <v>0</v>
      </c>
      <c r="BF162" s="196">
        <f>IF(N162="znížená",J162,0)</f>
        <v>0</v>
      </c>
      <c r="BG162" s="196">
        <f>IF(N162="zákl. prenesená",J162,0)</f>
        <v>0</v>
      </c>
      <c r="BH162" s="196">
        <f>IF(N162="zníž. prenesená",J162,0)</f>
        <v>0</v>
      </c>
      <c r="BI162" s="196">
        <f>IF(N162="nulová",J162,0)</f>
        <v>0</v>
      </c>
      <c r="BJ162" s="14" t="s">
        <v>84</v>
      </c>
      <c r="BK162" s="197">
        <f>ROUND(I162*H162,3)</f>
        <v>0</v>
      </c>
      <c r="BL162" s="14" t="s">
        <v>186</v>
      </c>
      <c r="BM162" s="195" t="s">
        <v>235</v>
      </c>
    </row>
    <row r="163" spans="1:65" s="2" customFormat="1" ht="24.15" customHeight="1">
      <c r="A163" s="31"/>
      <c r="B163" s="32"/>
      <c r="C163" s="184" t="s">
        <v>236</v>
      </c>
      <c r="D163" s="184" t="s">
        <v>125</v>
      </c>
      <c r="E163" s="185" t="s">
        <v>237</v>
      </c>
      <c r="F163" s="186" t="s">
        <v>238</v>
      </c>
      <c r="G163" s="187" t="s">
        <v>190</v>
      </c>
      <c r="H163" s="188">
        <v>205.62</v>
      </c>
      <c r="I163" s="189"/>
      <c r="J163" s="188">
        <f>ROUND(I163*H163,3)</f>
        <v>0</v>
      </c>
      <c r="K163" s="190"/>
      <c r="L163" s="36"/>
      <c r="M163" s="191" t="s">
        <v>1</v>
      </c>
      <c r="N163" s="192" t="s">
        <v>41</v>
      </c>
      <c r="O163" s="68"/>
      <c r="P163" s="193">
        <f>O163*H163</f>
        <v>0</v>
      </c>
      <c r="Q163" s="193">
        <v>5.0000000000000002E-5</v>
      </c>
      <c r="R163" s="193">
        <f>Q163*H163</f>
        <v>1.0281E-2</v>
      </c>
      <c r="S163" s="193">
        <v>0</v>
      </c>
      <c r="T163" s="194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5" t="s">
        <v>186</v>
      </c>
      <c r="AT163" s="195" t="s">
        <v>125</v>
      </c>
      <c r="AU163" s="195" t="s">
        <v>84</v>
      </c>
      <c r="AY163" s="14" t="s">
        <v>123</v>
      </c>
      <c r="BE163" s="196">
        <f>IF(N163="základná",J163,0)</f>
        <v>0</v>
      </c>
      <c r="BF163" s="196">
        <f>IF(N163="znížená",J163,0)</f>
        <v>0</v>
      </c>
      <c r="BG163" s="196">
        <f>IF(N163="zákl. prenesená",J163,0)</f>
        <v>0</v>
      </c>
      <c r="BH163" s="196">
        <f>IF(N163="zníž. prenesená",J163,0)</f>
        <v>0</v>
      </c>
      <c r="BI163" s="196">
        <f>IF(N163="nulová",J163,0)</f>
        <v>0</v>
      </c>
      <c r="BJ163" s="14" t="s">
        <v>84</v>
      </c>
      <c r="BK163" s="197">
        <f>ROUND(I163*H163,3)</f>
        <v>0</v>
      </c>
      <c r="BL163" s="14" t="s">
        <v>186</v>
      </c>
      <c r="BM163" s="195" t="s">
        <v>239</v>
      </c>
    </row>
    <row r="164" spans="1:65" s="2" customFormat="1" ht="14.4" customHeight="1">
      <c r="A164" s="31"/>
      <c r="B164" s="32"/>
      <c r="C164" s="198" t="s">
        <v>240</v>
      </c>
      <c r="D164" s="198" t="s">
        <v>187</v>
      </c>
      <c r="E164" s="199" t="s">
        <v>241</v>
      </c>
      <c r="F164" s="200" t="s">
        <v>242</v>
      </c>
      <c r="G164" s="201" t="s">
        <v>190</v>
      </c>
      <c r="H164" s="202">
        <v>205.62</v>
      </c>
      <c r="I164" s="203"/>
      <c r="J164" s="202">
        <f>ROUND(I164*H164,3)</f>
        <v>0</v>
      </c>
      <c r="K164" s="204"/>
      <c r="L164" s="205"/>
      <c r="M164" s="206" t="s">
        <v>1</v>
      </c>
      <c r="N164" s="207" t="s">
        <v>41</v>
      </c>
      <c r="O164" s="68"/>
      <c r="P164" s="193">
        <f>O164*H164</f>
        <v>0</v>
      </c>
      <c r="Q164" s="193">
        <v>1</v>
      </c>
      <c r="R164" s="193">
        <f>Q164*H164</f>
        <v>205.62</v>
      </c>
      <c r="S164" s="193">
        <v>0</v>
      </c>
      <c r="T164" s="194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5" t="s">
        <v>185</v>
      </c>
      <c r="AT164" s="195" t="s">
        <v>187</v>
      </c>
      <c r="AU164" s="195" t="s">
        <v>84</v>
      </c>
      <c r="AY164" s="14" t="s">
        <v>123</v>
      </c>
      <c r="BE164" s="196">
        <f>IF(N164="základná",J164,0)</f>
        <v>0</v>
      </c>
      <c r="BF164" s="196">
        <f>IF(N164="znížená",J164,0)</f>
        <v>0</v>
      </c>
      <c r="BG164" s="196">
        <f>IF(N164="zákl. prenesená",J164,0)</f>
        <v>0</v>
      </c>
      <c r="BH164" s="196">
        <f>IF(N164="zníž. prenesená",J164,0)</f>
        <v>0</v>
      </c>
      <c r="BI164" s="196">
        <f>IF(N164="nulová",J164,0)</f>
        <v>0</v>
      </c>
      <c r="BJ164" s="14" t="s">
        <v>84</v>
      </c>
      <c r="BK164" s="197">
        <f>ROUND(I164*H164,3)</f>
        <v>0</v>
      </c>
      <c r="BL164" s="14" t="s">
        <v>186</v>
      </c>
      <c r="BM164" s="195" t="s">
        <v>243</v>
      </c>
    </row>
    <row r="165" spans="1:65" s="2" customFormat="1" ht="24.15" customHeight="1">
      <c r="A165" s="31"/>
      <c r="B165" s="32"/>
      <c r="C165" s="184" t="s">
        <v>244</v>
      </c>
      <c r="D165" s="184" t="s">
        <v>125</v>
      </c>
      <c r="E165" s="185" t="s">
        <v>245</v>
      </c>
      <c r="F165" s="186" t="s">
        <v>246</v>
      </c>
      <c r="G165" s="187" t="s">
        <v>190</v>
      </c>
      <c r="H165" s="188">
        <v>716</v>
      </c>
      <c r="I165" s="189"/>
      <c r="J165" s="188">
        <f>ROUND(I165*H165,3)</f>
        <v>0</v>
      </c>
      <c r="K165" s="190"/>
      <c r="L165" s="36"/>
      <c r="M165" s="191" t="s">
        <v>1</v>
      </c>
      <c r="N165" s="192" t="s">
        <v>41</v>
      </c>
      <c r="O165" s="68"/>
      <c r="P165" s="193">
        <f>O165*H165</f>
        <v>0</v>
      </c>
      <c r="Q165" s="193">
        <v>5.0000000000000002E-5</v>
      </c>
      <c r="R165" s="193">
        <f>Q165*H165</f>
        <v>3.5799999999999998E-2</v>
      </c>
      <c r="S165" s="193">
        <v>0</v>
      </c>
      <c r="T165" s="194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5" t="s">
        <v>186</v>
      </c>
      <c r="AT165" s="195" t="s">
        <v>125</v>
      </c>
      <c r="AU165" s="195" t="s">
        <v>84</v>
      </c>
      <c r="AY165" s="14" t="s">
        <v>123</v>
      </c>
      <c r="BE165" s="196">
        <f>IF(N165="základná",J165,0)</f>
        <v>0</v>
      </c>
      <c r="BF165" s="196">
        <f>IF(N165="znížená",J165,0)</f>
        <v>0</v>
      </c>
      <c r="BG165" s="196">
        <f>IF(N165="zákl. prenesená",J165,0)</f>
        <v>0</v>
      </c>
      <c r="BH165" s="196">
        <f>IF(N165="zníž. prenesená",J165,0)</f>
        <v>0</v>
      </c>
      <c r="BI165" s="196">
        <f>IF(N165="nulová",J165,0)</f>
        <v>0</v>
      </c>
      <c r="BJ165" s="14" t="s">
        <v>84</v>
      </c>
      <c r="BK165" s="197">
        <f>ROUND(I165*H165,3)</f>
        <v>0</v>
      </c>
      <c r="BL165" s="14" t="s">
        <v>186</v>
      </c>
      <c r="BM165" s="195" t="s">
        <v>247</v>
      </c>
    </row>
    <row r="166" spans="1:65" s="2" customFormat="1" ht="24.15" customHeight="1">
      <c r="A166" s="31"/>
      <c r="B166" s="32"/>
      <c r="C166" s="198" t="s">
        <v>248</v>
      </c>
      <c r="D166" s="198" t="s">
        <v>187</v>
      </c>
      <c r="E166" s="199" t="s">
        <v>249</v>
      </c>
      <c r="F166" s="200" t="s">
        <v>250</v>
      </c>
      <c r="G166" s="201" t="s">
        <v>190</v>
      </c>
      <c r="H166" s="202">
        <v>716</v>
      </c>
      <c r="I166" s="203"/>
      <c r="J166" s="202">
        <f>ROUND(I166*H166,3)</f>
        <v>0</v>
      </c>
      <c r="K166" s="204"/>
      <c r="L166" s="205"/>
      <c r="M166" s="206" t="s">
        <v>1</v>
      </c>
      <c r="N166" s="207" t="s">
        <v>41</v>
      </c>
      <c r="O166" s="68"/>
      <c r="P166" s="193">
        <f>O166*H166</f>
        <v>0</v>
      </c>
      <c r="Q166" s="193">
        <v>1</v>
      </c>
      <c r="R166" s="193">
        <f>Q166*H166</f>
        <v>716</v>
      </c>
      <c r="S166" s="193">
        <v>0</v>
      </c>
      <c r="T166" s="194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5" t="s">
        <v>185</v>
      </c>
      <c r="AT166" s="195" t="s">
        <v>187</v>
      </c>
      <c r="AU166" s="195" t="s">
        <v>84</v>
      </c>
      <c r="AY166" s="14" t="s">
        <v>123</v>
      </c>
      <c r="BE166" s="196">
        <f>IF(N166="základná",J166,0)</f>
        <v>0</v>
      </c>
      <c r="BF166" s="196">
        <f>IF(N166="znížená",J166,0)</f>
        <v>0</v>
      </c>
      <c r="BG166" s="196">
        <f>IF(N166="zákl. prenesená",J166,0)</f>
        <v>0</v>
      </c>
      <c r="BH166" s="196">
        <f>IF(N166="zníž. prenesená",J166,0)</f>
        <v>0</v>
      </c>
      <c r="BI166" s="196">
        <f>IF(N166="nulová",J166,0)</f>
        <v>0</v>
      </c>
      <c r="BJ166" s="14" t="s">
        <v>84</v>
      </c>
      <c r="BK166" s="197">
        <f>ROUND(I166*H166,3)</f>
        <v>0</v>
      </c>
      <c r="BL166" s="14" t="s">
        <v>186</v>
      </c>
      <c r="BM166" s="195" t="s">
        <v>251</v>
      </c>
    </row>
    <row r="167" spans="1:65" s="12" customFormat="1" ht="22.95" customHeight="1">
      <c r="B167" s="168"/>
      <c r="C167" s="169"/>
      <c r="D167" s="170" t="s">
        <v>74</v>
      </c>
      <c r="E167" s="182" t="s">
        <v>252</v>
      </c>
      <c r="F167" s="182" t="s">
        <v>253</v>
      </c>
      <c r="G167" s="169"/>
      <c r="H167" s="169"/>
      <c r="I167" s="172"/>
      <c r="J167" s="183">
        <f>BK167</f>
        <v>0</v>
      </c>
      <c r="K167" s="169"/>
      <c r="L167" s="174"/>
      <c r="M167" s="175"/>
      <c r="N167" s="176"/>
      <c r="O167" s="176"/>
      <c r="P167" s="177">
        <f>SUM(P168:P171)</f>
        <v>0</v>
      </c>
      <c r="Q167" s="176"/>
      <c r="R167" s="177">
        <f>SUM(R168:R171)</f>
        <v>0.15201999999999999</v>
      </c>
      <c r="S167" s="176"/>
      <c r="T167" s="178">
        <f>SUM(T168:T171)</f>
        <v>0</v>
      </c>
      <c r="AR167" s="179" t="s">
        <v>84</v>
      </c>
      <c r="AT167" s="180" t="s">
        <v>74</v>
      </c>
      <c r="AU167" s="180" t="s">
        <v>80</v>
      </c>
      <c r="AY167" s="179" t="s">
        <v>123</v>
      </c>
      <c r="BK167" s="181">
        <f>SUM(BK168:BK171)</f>
        <v>0</v>
      </c>
    </row>
    <row r="168" spans="1:65" s="2" customFormat="1" ht="37.950000000000003" customHeight="1">
      <c r="A168" s="31"/>
      <c r="B168" s="32"/>
      <c r="C168" s="184" t="s">
        <v>254</v>
      </c>
      <c r="D168" s="184" t="s">
        <v>125</v>
      </c>
      <c r="E168" s="185" t="s">
        <v>255</v>
      </c>
      <c r="F168" s="186" t="s">
        <v>256</v>
      </c>
      <c r="G168" s="187" t="s">
        <v>128</v>
      </c>
      <c r="H168" s="188">
        <v>9.25</v>
      </c>
      <c r="I168" s="189"/>
      <c r="J168" s="188">
        <f>ROUND(I168*H168,3)</f>
        <v>0</v>
      </c>
      <c r="K168" s="190"/>
      <c r="L168" s="36"/>
      <c r="M168" s="191" t="s">
        <v>1</v>
      </c>
      <c r="N168" s="192" t="s">
        <v>41</v>
      </c>
      <c r="O168" s="68"/>
      <c r="P168" s="193">
        <f>O168*H168</f>
        <v>0</v>
      </c>
      <c r="Q168" s="193">
        <v>9.7945945945945899E-4</v>
      </c>
      <c r="R168" s="193">
        <f>Q168*H168</f>
        <v>9.0599999999999951E-3</v>
      </c>
      <c r="S168" s="193">
        <v>0</v>
      </c>
      <c r="T168" s="194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5" t="s">
        <v>186</v>
      </c>
      <c r="AT168" s="195" t="s">
        <v>125</v>
      </c>
      <c r="AU168" s="195" t="s">
        <v>84</v>
      </c>
      <c r="AY168" s="14" t="s">
        <v>123</v>
      </c>
      <c r="BE168" s="196">
        <f>IF(N168="základná",J168,0)</f>
        <v>0</v>
      </c>
      <c r="BF168" s="196">
        <f>IF(N168="znížená",J168,0)</f>
        <v>0</v>
      </c>
      <c r="BG168" s="196">
        <f>IF(N168="zákl. prenesená",J168,0)</f>
        <v>0</v>
      </c>
      <c r="BH168" s="196">
        <f>IF(N168="zníž. prenesená",J168,0)</f>
        <v>0</v>
      </c>
      <c r="BI168" s="196">
        <f>IF(N168="nulová",J168,0)</f>
        <v>0</v>
      </c>
      <c r="BJ168" s="14" t="s">
        <v>84</v>
      </c>
      <c r="BK168" s="197">
        <f>ROUND(I168*H168,3)</f>
        <v>0</v>
      </c>
      <c r="BL168" s="14" t="s">
        <v>186</v>
      </c>
      <c r="BM168" s="195" t="s">
        <v>257</v>
      </c>
    </row>
    <row r="169" spans="1:65" s="2" customFormat="1" ht="14.4" customHeight="1">
      <c r="A169" s="31"/>
      <c r="B169" s="32"/>
      <c r="C169" s="198" t="s">
        <v>258</v>
      </c>
      <c r="D169" s="198" t="s">
        <v>187</v>
      </c>
      <c r="E169" s="199" t="s">
        <v>259</v>
      </c>
      <c r="F169" s="200" t="s">
        <v>260</v>
      </c>
      <c r="G169" s="201" t="s">
        <v>184</v>
      </c>
      <c r="H169" s="202">
        <v>7</v>
      </c>
      <c r="I169" s="203"/>
      <c r="J169" s="202">
        <f>ROUND(I169*H169,3)</f>
        <v>0</v>
      </c>
      <c r="K169" s="204"/>
      <c r="L169" s="205"/>
      <c r="M169" s="206" t="s">
        <v>1</v>
      </c>
      <c r="N169" s="207" t="s">
        <v>41</v>
      </c>
      <c r="O169" s="68"/>
      <c r="P169" s="193">
        <f>O169*H169</f>
        <v>0</v>
      </c>
      <c r="Q169" s="193">
        <v>0.02</v>
      </c>
      <c r="R169" s="193">
        <f>Q169*H169</f>
        <v>0.14000000000000001</v>
      </c>
      <c r="S169" s="193">
        <v>0</v>
      </c>
      <c r="T169" s="194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5" t="s">
        <v>185</v>
      </c>
      <c r="AT169" s="195" t="s">
        <v>187</v>
      </c>
      <c r="AU169" s="195" t="s">
        <v>84</v>
      </c>
      <c r="AY169" s="14" t="s">
        <v>123</v>
      </c>
      <c r="BE169" s="196">
        <f>IF(N169="základná",J169,0)</f>
        <v>0</v>
      </c>
      <c r="BF169" s="196">
        <f>IF(N169="znížená",J169,0)</f>
        <v>0</v>
      </c>
      <c r="BG169" s="196">
        <f>IF(N169="zákl. prenesená",J169,0)</f>
        <v>0</v>
      </c>
      <c r="BH169" s="196">
        <f>IF(N169="zníž. prenesená",J169,0)</f>
        <v>0</v>
      </c>
      <c r="BI169" s="196">
        <f>IF(N169="nulová",J169,0)</f>
        <v>0</v>
      </c>
      <c r="BJ169" s="14" t="s">
        <v>84</v>
      </c>
      <c r="BK169" s="197">
        <f>ROUND(I169*H169,3)</f>
        <v>0</v>
      </c>
      <c r="BL169" s="14" t="s">
        <v>186</v>
      </c>
      <c r="BM169" s="195" t="s">
        <v>261</v>
      </c>
    </row>
    <row r="170" spans="1:65" s="2" customFormat="1" ht="14.4" customHeight="1">
      <c r="A170" s="31"/>
      <c r="B170" s="32"/>
      <c r="C170" s="198" t="s">
        <v>185</v>
      </c>
      <c r="D170" s="198" t="s">
        <v>187</v>
      </c>
      <c r="E170" s="199" t="s">
        <v>262</v>
      </c>
      <c r="F170" s="200" t="s">
        <v>263</v>
      </c>
      <c r="G170" s="201" t="s">
        <v>184</v>
      </c>
      <c r="H170" s="202">
        <v>24</v>
      </c>
      <c r="I170" s="203"/>
      <c r="J170" s="202">
        <f>ROUND(I170*H170,3)</f>
        <v>0</v>
      </c>
      <c r="K170" s="204"/>
      <c r="L170" s="205"/>
      <c r="M170" s="206" t="s">
        <v>1</v>
      </c>
      <c r="N170" s="207" t="s">
        <v>41</v>
      </c>
      <c r="O170" s="68"/>
      <c r="P170" s="193">
        <f>O170*H170</f>
        <v>0</v>
      </c>
      <c r="Q170" s="193">
        <v>4.0000000000000003E-5</v>
      </c>
      <c r="R170" s="193">
        <f>Q170*H170</f>
        <v>9.6000000000000013E-4</v>
      </c>
      <c r="S170" s="193">
        <v>0</v>
      </c>
      <c r="T170" s="194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5" t="s">
        <v>185</v>
      </c>
      <c r="AT170" s="195" t="s">
        <v>187</v>
      </c>
      <c r="AU170" s="195" t="s">
        <v>84</v>
      </c>
      <c r="AY170" s="14" t="s">
        <v>123</v>
      </c>
      <c r="BE170" s="196">
        <f>IF(N170="základná",J170,0)</f>
        <v>0</v>
      </c>
      <c r="BF170" s="196">
        <f>IF(N170="znížená",J170,0)</f>
        <v>0</v>
      </c>
      <c r="BG170" s="196">
        <f>IF(N170="zákl. prenesená",J170,0)</f>
        <v>0</v>
      </c>
      <c r="BH170" s="196">
        <f>IF(N170="zníž. prenesená",J170,0)</f>
        <v>0</v>
      </c>
      <c r="BI170" s="196">
        <f>IF(N170="nulová",J170,0)</f>
        <v>0</v>
      </c>
      <c r="BJ170" s="14" t="s">
        <v>84</v>
      </c>
      <c r="BK170" s="197">
        <f>ROUND(I170*H170,3)</f>
        <v>0</v>
      </c>
      <c r="BL170" s="14" t="s">
        <v>186</v>
      </c>
      <c r="BM170" s="195" t="s">
        <v>264</v>
      </c>
    </row>
    <row r="171" spans="1:65" s="2" customFormat="1" ht="14.4" customHeight="1">
      <c r="A171" s="31"/>
      <c r="B171" s="32"/>
      <c r="C171" s="198" t="s">
        <v>265</v>
      </c>
      <c r="D171" s="198" t="s">
        <v>187</v>
      </c>
      <c r="E171" s="199" t="s">
        <v>266</v>
      </c>
      <c r="F171" s="200" t="s">
        <v>267</v>
      </c>
      <c r="G171" s="201" t="s">
        <v>128</v>
      </c>
      <c r="H171" s="202">
        <v>2</v>
      </c>
      <c r="I171" s="203"/>
      <c r="J171" s="202">
        <f>ROUND(I171*H171,3)</f>
        <v>0</v>
      </c>
      <c r="K171" s="204"/>
      <c r="L171" s="205"/>
      <c r="M171" s="208" t="s">
        <v>1</v>
      </c>
      <c r="N171" s="209" t="s">
        <v>41</v>
      </c>
      <c r="O171" s="210"/>
      <c r="P171" s="211">
        <f>O171*H171</f>
        <v>0</v>
      </c>
      <c r="Q171" s="211">
        <v>1E-3</v>
      </c>
      <c r="R171" s="211">
        <f>Q171*H171</f>
        <v>2E-3</v>
      </c>
      <c r="S171" s="211">
        <v>0</v>
      </c>
      <c r="T171" s="212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5" t="s">
        <v>185</v>
      </c>
      <c r="AT171" s="195" t="s">
        <v>187</v>
      </c>
      <c r="AU171" s="195" t="s">
        <v>84</v>
      </c>
      <c r="AY171" s="14" t="s">
        <v>123</v>
      </c>
      <c r="BE171" s="196">
        <f>IF(N171="základná",J171,0)</f>
        <v>0</v>
      </c>
      <c r="BF171" s="196">
        <f>IF(N171="znížená",J171,0)</f>
        <v>0</v>
      </c>
      <c r="BG171" s="196">
        <f>IF(N171="zákl. prenesená",J171,0)</f>
        <v>0</v>
      </c>
      <c r="BH171" s="196">
        <f>IF(N171="zníž. prenesená",J171,0)</f>
        <v>0</v>
      </c>
      <c r="BI171" s="196">
        <f>IF(N171="nulová",J171,0)</f>
        <v>0</v>
      </c>
      <c r="BJ171" s="14" t="s">
        <v>84</v>
      </c>
      <c r="BK171" s="197">
        <f>ROUND(I171*H171,3)</f>
        <v>0</v>
      </c>
      <c r="BL171" s="14" t="s">
        <v>186</v>
      </c>
      <c r="BM171" s="195" t="s">
        <v>268</v>
      </c>
    </row>
    <row r="172" spans="1:65" s="2" customFormat="1" ht="6.9" customHeight="1">
      <c r="A172" s="31"/>
      <c r="B172" s="51"/>
      <c r="C172" s="52"/>
      <c r="D172" s="52"/>
      <c r="E172" s="52"/>
      <c r="F172" s="52"/>
      <c r="G172" s="52"/>
      <c r="H172" s="52"/>
      <c r="I172" s="52"/>
      <c r="J172" s="52"/>
      <c r="K172" s="52"/>
      <c r="L172" s="36"/>
      <c r="M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</row>
  </sheetData>
  <sheetProtection algorithmName="SHA-512" hashValue="pT6q2pU1M0GQbq6xvvxba2ZTl7m6IcmNi52SWsdzvdny3kIoCR+UYvYw6uQjkkmwU2u8VNEMeGG2HRHXc1qLpQ==" saltValue="nl1mRvJzguVYHaoDuLQP1/TRUH31uGACX3YIYotzWeXwcMAq4FZdaQmA2ZgBeK9KswubF06h7p9Ki2snamKXhg==" spinCount="100000" sheet="1" objects="1" scenarios="1" formatColumns="0" formatRows="0" autoFilter="0"/>
  <autoFilter ref="C126:K171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1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4" t="s">
        <v>86</v>
      </c>
    </row>
    <row r="3" spans="1:46" s="1" customFormat="1" ht="6.9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75</v>
      </c>
    </row>
    <row r="4" spans="1:46" s="1" customFormat="1" ht="24.9" customHeight="1">
      <c r="B4" s="17"/>
      <c r="D4" s="107" t="s">
        <v>90</v>
      </c>
      <c r="L4" s="17"/>
      <c r="M4" s="108" t="s">
        <v>9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109" t="s">
        <v>14</v>
      </c>
      <c r="L6" s="17"/>
    </row>
    <row r="7" spans="1:46" s="1" customFormat="1" ht="16.5" customHeight="1">
      <c r="B7" s="17"/>
      <c r="E7" s="257" t="str">
        <f>'Rekapitulácia stavby'!K6</f>
        <v>VYBUDOVANIE CYKLOPRISTREŠKOV V MESTE ŽILINA</v>
      </c>
      <c r="F7" s="258"/>
      <c r="G7" s="258"/>
      <c r="H7" s="258"/>
      <c r="L7" s="17"/>
    </row>
    <row r="8" spans="1:46" s="2" customFormat="1" ht="12" customHeight="1">
      <c r="A8" s="31"/>
      <c r="B8" s="36"/>
      <c r="C8" s="31"/>
      <c r="D8" s="109" t="s">
        <v>91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59" t="s">
        <v>269</v>
      </c>
      <c r="F9" s="260"/>
      <c r="G9" s="260"/>
      <c r="H9" s="260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09" t="s">
        <v>16</v>
      </c>
      <c r="E11" s="31"/>
      <c r="F11" s="110" t="s">
        <v>1</v>
      </c>
      <c r="G11" s="31"/>
      <c r="H11" s="31"/>
      <c r="I11" s="109" t="s">
        <v>17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9" t="s">
        <v>18</v>
      </c>
      <c r="E12" s="31"/>
      <c r="F12" s="110" t="s">
        <v>19</v>
      </c>
      <c r="G12" s="31"/>
      <c r="H12" s="31"/>
      <c r="I12" s="109" t="s">
        <v>20</v>
      </c>
      <c r="J12" s="111" t="str">
        <f>'Rekapitulácia stavby'!AN8</f>
        <v>22. 4. 2021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5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09" t="s">
        <v>22</v>
      </c>
      <c r="E14" s="31"/>
      <c r="F14" s="31"/>
      <c r="G14" s="31"/>
      <c r="H14" s="31"/>
      <c r="I14" s="109" t="s">
        <v>23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0" t="s">
        <v>24</v>
      </c>
      <c r="F15" s="31"/>
      <c r="G15" s="31"/>
      <c r="H15" s="31"/>
      <c r="I15" s="109" t="s">
        <v>25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26</v>
      </c>
      <c r="E17" s="31"/>
      <c r="F17" s="31"/>
      <c r="G17" s="31"/>
      <c r="H17" s="31"/>
      <c r="I17" s="109" t="s">
        <v>23</v>
      </c>
      <c r="J17" s="27" t="str">
        <f>'Rekapitulácia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1" t="str">
        <f>'Rekapitulácia stavby'!E14</f>
        <v>Vyplň údaj</v>
      </c>
      <c r="F18" s="262"/>
      <c r="G18" s="262"/>
      <c r="H18" s="262"/>
      <c r="I18" s="109" t="s">
        <v>25</v>
      </c>
      <c r="J18" s="27" t="str">
        <f>'Rekapitulácia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28</v>
      </c>
      <c r="E20" s="31"/>
      <c r="F20" s="31"/>
      <c r="G20" s="31"/>
      <c r="H20" s="31"/>
      <c r="I20" s="109" t="s">
        <v>23</v>
      </c>
      <c r="J20" s="110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29</v>
      </c>
      <c r="F21" s="31"/>
      <c r="G21" s="31"/>
      <c r="H21" s="31"/>
      <c r="I21" s="109" t="s">
        <v>25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32</v>
      </c>
      <c r="E23" s="31"/>
      <c r="F23" s="31"/>
      <c r="G23" s="31"/>
      <c r="H23" s="31"/>
      <c r="I23" s="109" t="s">
        <v>23</v>
      </c>
      <c r="J23" s="110" t="str">
        <f>IF('Rekapitulácia stavby'!AN19="","",'Rekapitulácia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IF('Rekapitulácia stavby'!E20="","",'Rekapitulácia stavby'!E20)</f>
        <v xml:space="preserve"> </v>
      </c>
      <c r="F24" s="31"/>
      <c r="G24" s="31"/>
      <c r="H24" s="31"/>
      <c r="I24" s="109" t="s">
        <v>25</v>
      </c>
      <c r="J24" s="110" t="str">
        <f>IF('Rekapitulácia stavby'!AN20="","",'Rekapitulácia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34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3" t="s">
        <v>1</v>
      </c>
      <c r="F27" s="263"/>
      <c r="G27" s="263"/>
      <c r="H27" s="26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35</v>
      </c>
      <c r="E30" s="31"/>
      <c r="F30" s="31"/>
      <c r="G30" s="31"/>
      <c r="H30" s="31"/>
      <c r="I30" s="31"/>
      <c r="J30" s="117">
        <f>ROUND(J127,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6"/>
      <c r="C32" s="31"/>
      <c r="D32" s="31"/>
      <c r="E32" s="31"/>
      <c r="F32" s="118" t="s">
        <v>37</v>
      </c>
      <c r="G32" s="31"/>
      <c r="H32" s="31"/>
      <c r="I32" s="118" t="s">
        <v>36</v>
      </c>
      <c r="J32" s="118" t="s">
        <v>38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6"/>
      <c r="C33" s="31"/>
      <c r="D33" s="119" t="s">
        <v>39</v>
      </c>
      <c r="E33" s="109" t="s">
        <v>40</v>
      </c>
      <c r="F33" s="120">
        <f>ROUND((SUM(BE127:BE170)),  2)</f>
        <v>0</v>
      </c>
      <c r="G33" s="31"/>
      <c r="H33" s="31"/>
      <c r="I33" s="121">
        <v>0.2</v>
      </c>
      <c r="J33" s="120">
        <f>ROUND(((SUM(BE127:BE170))*I33),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6"/>
      <c r="C34" s="31"/>
      <c r="D34" s="31"/>
      <c r="E34" s="109" t="s">
        <v>41</v>
      </c>
      <c r="F34" s="120">
        <f>ROUND((SUM(BF127:BF170)),  2)</f>
        <v>0</v>
      </c>
      <c r="G34" s="31"/>
      <c r="H34" s="31"/>
      <c r="I34" s="121">
        <v>0.2</v>
      </c>
      <c r="J34" s="120">
        <f>ROUND(((SUM(BF127:BF170))*I34),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6"/>
      <c r="C35" s="31"/>
      <c r="D35" s="31"/>
      <c r="E35" s="109" t="s">
        <v>42</v>
      </c>
      <c r="F35" s="120">
        <f>ROUND((SUM(BG127:BG170)),  2)</f>
        <v>0</v>
      </c>
      <c r="G35" s="31"/>
      <c r="H35" s="31"/>
      <c r="I35" s="121">
        <v>0.2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6"/>
      <c r="C36" s="31"/>
      <c r="D36" s="31"/>
      <c r="E36" s="109" t="s">
        <v>43</v>
      </c>
      <c r="F36" s="120">
        <f>ROUND((SUM(BH127:BH170)),  2)</f>
        <v>0</v>
      </c>
      <c r="G36" s="31"/>
      <c r="H36" s="31"/>
      <c r="I36" s="121">
        <v>0.2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6"/>
      <c r="C37" s="31"/>
      <c r="D37" s="31"/>
      <c r="E37" s="109" t="s">
        <v>44</v>
      </c>
      <c r="F37" s="120">
        <f>ROUND((SUM(BI127:BI170)),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8"/>
      <c r="D50" s="129" t="s">
        <v>48</v>
      </c>
      <c r="E50" s="130"/>
      <c r="F50" s="130"/>
      <c r="G50" s="129" t="s">
        <v>49</v>
      </c>
      <c r="H50" s="130"/>
      <c r="I50" s="130"/>
      <c r="J50" s="130"/>
      <c r="K50" s="130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31"/>
      <c r="B61" s="36"/>
      <c r="C61" s="31"/>
      <c r="D61" s="131" t="s">
        <v>50</v>
      </c>
      <c r="E61" s="132"/>
      <c r="F61" s="133" t="s">
        <v>51</v>
      </c>
      <c r="G61" s="131" t="s">
        <v>50</v>
      </c>
      <c r="H61" s="132"/>
      <c r="I61" s="132"/>
      <c r="J61" s="134" t="s">
        <v>51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31"/>
      <c r="B65" s="36"/>
      <c r="C65" s="31"/>
      <c r="D65" s="129" t="s">
        <v>52</v>
      </c>
      <c r="E65" s="135"/>
      <c r="F65" s="135"/>
      <c r="G65" s="129" t="s">
        <v>53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31"/>
      <c r="B76" s="36"/>
      <c r="C76" s="31"/>
      <c r="D76" s="131" t="s">
        <v>50</v>
      </c>
      <c r="E76" s="132"/>
      <c r="F76" s="133" t="s">
        <v>51</v>
      </c>
      <c r="G76" s="131" t="s">
        <v>50</v>
      </c>
      <c r="H76" s="132"/>
      <c r="I76" s="132"/>
      <c r="J76" s="134" t="s">
        <v>51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customHeight="1">
      <c r="A82" s="31"/>
      <c r="B82" s="32"/>
      <c r="C82" s="20" t="s">
        <v>93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14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55" t="str">
        <f>E7</f>
        <v>VYBUDOVANIE CYKLOPRISTREŠKOV V MESTE ŽILINA</v>
      </c>
      <c r="F85" s="256"/>
      <c r="G85" s="256"/>
      <c r="H85" s="256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91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24" t="str">
        <f>E9</f>
        <v>2 - SO 02  ,,Bike Umbrella,, / pri plavárni - poloha 1</v>
      </c>
      <c r="F87" s="254"/>
      <c r="G87" s="254"/>
      <c r="H87" s="254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18</v>
      </c>
      <c r="D89" s="33"/>
      <c r="E89" s="33"/>
      <c r="F89" s="24" t="str">
        <f>F12</f>
        <v xml:space="preserve"> ŽILINA</v>
      </c>
      <c r="G89" s="33"/>
      <c r="H89" s="33"/>
      <c r="I89" s="26" t="s">
        <v>20</v>
      </c>
      <c r="J89" s="63" t="str">
        <f>IF(J12="","",J12)</f>
        <v>22. 4. 2021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25.65" customHeight="1">
      <c r="A91" s="31"/>
      <c r="B91" s="32"/>
      <c r="C91" s="26" t="s">
        <v>22</v>
      </c>
      <c r="D91" s="33"/>
      <c r="E91" s="33"/>
      <c r="F91" s="24" t="str">
        <f>E15</f>
        <v>MESTO ŽILINA</v>
      </c>
      <c r="G91" s="33"/>
      <c r="H91" s="33"/>
      <c r="I91" s="26" t="s">
        <v>28</v>
      </c>
      <c r="J91" s="29" t="str">
        <f>E21</f>
        <v>DESIGNERS, s.r.o. PREŠOV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26" t="s">
        <v>32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0" t="s">
        <v>94</v>
      </c>
      <c r="D94" s="141"/>
      <c r="E94" s="141"/>
      <c r="F94" s="141"/>
      <c r="G94" s="141"/>
      <c r="H94" s="141"/>
      <c r="I94" s="141"/>
      <c r="J94" s="142" t="s">
        <v>95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5" customHeight="1">
      <c r="A96" s="31"/>
      <c r="B96" s="32"/>
      <c r="C96" s="143" t="s">
        <v>96</v>
      </c>
      <c r="D96" s="33"/>
      <c r="E96" s="33"/>
      <c r="F96" s="33"/>
      <c r="G96" s="33"/>
      <c r="H96" s="33"/>
      <c r="I96" s="33"/>
      <c r="J96" s="81">
        <f>J127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97</v>
      </c>
    </row>
    <row r="97" spans="1:31" s="9" customFormat="1" ht="24.9" customHeight="1">
      <c r="B97" s="144"/>
      <c r="C97" s="145"/>
      <c r="D97" s="146" t="s">
        <v>270</v>
      </c>
      <c r="E97" s="147"/>
      <c r="F97" s="147"/>
      <c r="G97" s="147"/>
      <c r="H97" s="147"/>
      <c r="I97" s="147"/>
      <c r="J97" s="148">
        <f>J128</f>
        <v>0</v>
      </c>
      <c r="K97" s="145"/>
      <c r="L97" s="149"/>
    </row>
    <row r="98" spans="1:31" s="10" customFormat="1" ht="19.95" customHeight="1">
      <c r="B98" s="150"/>
      <c r="C98" s="151"/>
      <c r="D98" s="152" t="s">
        <v>99</v>
      </c>
      <c r="E98" s="153"/>
      <c r="F98" s="153"/>
      <c r="G98" s="153"/>
      <c r="H98" s="153"/>
      <c r="I98" s="153"/>
      <c r="J98" s="154">
        <f>J129</f>
        <v>0</v>
      </c>
      <c r="K98" s="151"/>
      <c r="L98" s="155"/>
    </row>
    <row r="99" spans="1:31" s="10" customFormat="1" ht="19.95" customHeight="1">
      <c r="B99" s="150"/>
      <c r="C99" s="151"/>
      <c r="D99" s="152" t="s">
        <v>271</v>
      </c>
      <c r="E99" s="153"/>
      <c r="F99" s="153"/>
      <c r="G99" s="153"/>
      <c r="H99" s="153"/>
      <c r="I99" s="153"/>
      <c r="J99" s="154">
        <f>J139</f>
        <v>0</v>
      </c>
      <c r="K99" s="151"/>
      <c r="L99" s="155"/>
    </row>
    <row r="100" spans="1:31" s="10" customFormat="1" ht="19.95" customHeight="1">
      <c r="B100" s="150"/>
      <c r="C100" s="151"/>
      <c r="D100" s="152" t="s">
        <v>272</v>
      </c>
      <c r="E100" s="153"/>
      <c r="F100" s="153"/>
      <c r="G100" s="153"/>
      <c r="H100" s="153"/>
      <c r="I100" s="153"/>
      <c r="J100" s="154">
        <f>J142</f>
        <v>0</v>
      </c>
      <c r="K100" s="151"/>
      <c r="L100" s="155"/>
    </row>
    <row r="101" spans="1:31" s="10" customFormat="1" ht="19.95" customHeight="1">
      <c r="B101" s="150"/>
      <c r="C101" s="151"/>
      <c r="D101" s="152" t="s">
        <v>273</v>
      </c>
      <c r="E101" s="153"/>
      <c r="F101" s="153"/>
      <c r="G101" s="153"/>
      <c r="H101" s="153"/>
      <c r="I101" s="153"/>
      <c r="J101" s="154">
        <f>J144</f>
        <v>0</v>
      </c>
      <c r="K101" s="151"/>
      <c r="L101" s="155"/>
    </row>
    <row r="102" spans="1:31" s="9" customFormat="1" ht="24.9" customHeight="1">
      <c r="B102" s="144"/>
      <c r="C102" s="145"/>
      <c r="D102" s="146" t="s">
        <v>274</v>
      </c>
      <c r="E102" s="147"/>
      <c r="F102" s="147"/>
      <c r="G102" s="147"/>
      <c r="H102" s="147"/>
      <c r="I102" s="147"/>
      <c r="J102" s="148">
        <f>J153</f>
        <v>0</v>
      </c>
      <c r="K102" s="145"/>
      <c r="L102" s="149"/>
    </row>
    <row r="103" spans="1:31" s="10" customFormat="1" ht="19.95" customHeight="1">
      <c r="B103" s="150"/>
      <c r="C103" s="151"/>
      <c r="D103" s="152" t="s">
        <v>275</v>
      </c>
      <c r="E103" s="153"/>
      <c r="F103" s="153"/>
      <c r="G103" s="153"/>
      <c r="H103" s="153"/>
      <c r="I103" s="153"/>
      <c r="J103" s="154">
        <f>J154</f>
        <v>0</v>
      </c>
      <c r="K103" s="151"/>
      <c r="L103" s="155"/>
    </row>
    <row r="104" spans="1:31" s="10" customFormat="1" ht="19.95" customHeight="1">
      <c r="B104" s="150"/>
      <c r="C104" s="151"/>
      <c r="D104" s="152" t="s">
        <v>276</v>
      </c>
      <c r="E104" s="153"/>
      <c r="F104" s="153"/>
      <c r="G104" s="153"/>
      <c r="H104" s="153"/>
      <c r="I104" s="153"/>
      <c r="J104" s="154">
        <f>J156</f>
        <v>0</v>
      </c>
      <c r="K104" s="151"/>
      <c r="L104" s="155"/>
    </row>
    <row r="105" spans="1:31" s="10" customFormat="1" ht="19.95" customHeight="1">
      <c r="B105" s="150"/>
      <c r="C105" s="151"/>
      <c r="D105" s="152" t="s">
        <v>277</v>
      </c>
      <c r="E105" s="153"/>
      <c r="F105" s="153"/>
      <c r="G105" s="153"/>
      <c r="H105" s="153"/>
      <c r="I105" s="153"/>
      <c r="J105" s="154">
        <f>J158</f>
        <v>0</v>
      </c>
      <c r="K105" s="151"/>
      <c r="L105" s="155"/>
    </row>
    <row r="106" spans="1:31" s="10" customFormat="1" ht="19.95" customHeight="1">
      <c r="B106" s="150"/>
      <c r="C106" s="151"/>
      <c r="D106" s="152" t="s">
        <v>278</v>
      </c>
      <c r="E106" s="153"/>
      <c r="F106" s="153"/>
      <c r="G106" s="153"/>
      <c r="H106" s="153"/>
      <c r="I106" s="153"/>
      <c r="J106" s="154">
        <f>J160</f>
        <v>0</v>
      </c>
      <c r="K106" s="151"/>
      <c r="L106" s="155"/>
    </row>
    <row r="107" spans="1:31" s="10" customFormat="1" ht="19.95" customHeight="1">
      <c r="B107" s="150"/>
      <c r="C107" s="151"/>
      <c r="D107" s="152" t="s">
        <v>279</v>
      </c>
      <c r="E107" s="153"/>
      <c r="F107" s="153"/>
      <c r="G107" s="153"/>
      <c r="H107" s="153"/>
      <c r="I107" s="153"/>
      <c r="J107" s="154">
        <f>J166</f>
        <v>0</v>
      </c>
      <c r="K107" s="151"/>
      <c r="L107" s="155"/>
    </row>
    <row r="108" spans="1:31" s="2" customFormat="1" ht="21.75" customHeight="1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" customHeight="1">
      <c r="A109" s="31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3" spans="1:63" s="2" customFormat="1" ht="6.9" customHeight="1">
      <c r="A113" s="31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24.9" customHeight="1">
      <c r="A114" s="31"/>
      <c r="B114" s="32"/>
      <c r="C114" s="20" t="s">
        <v>109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6.9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12" customHeight="1">
      <c r="A116" s="31"/>
      <c r="B116" s="32"/>
      <c r="C116" s="26" t="s">
        <v>14</v>
      </c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6.5" customHeight="1">
      <c r="A117" s="31"/>
      <c r="B117" s="32"/>
      <c r="C117" s="33"/>
      <c r="D117" s="33"/>
      <c r="E117" s="255" t="str">
        <f>E7</f>
        <v>VYBUDOVANIE CYKLOPRISTREŠKOV V MESTE ŽILINA</v>
      </c>
      <c r="F117" s="256"/>
      <c r="G117" s="256"/>
      <c r="H117" s="256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2" customHeight="1">
      <c r="A118" s="31"/>
      <c r="B118" s="32"/>
      <c r="C118" s="26" t="s">
        <v>91</v>
      </c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6.5" customHeight="1">
      <c r="A119" s="31"/>
      <c r="B119" s="32"/>
      <c r="C119" s="33"/>
      <c r="D119" s="33"/>
      <c r="E119" s="224" t="str">
        <f>E9</f>
        <v>2 - SO 02  ,,Bike Umbrella,, / pri plavárni - poloha 1</v>
      </c>
      <c r="F119" s="254"/>
      <c r="G119" s="254"/>
      <c r="H119" s="254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6.9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12" customHeight="1">
      <c r="A121" s="31"/>
      <c r="B121" s="32"/>
      <c r="C121" s="26" t="s">
        <v>18</v>
      </c>
      <c r="D121" s="33"/>
      <c r="E121" s="33"/>
      <c r="F121" s="24" t="str">
        <f>F12</f>
        <v xml:space="preserve"> ŽILINA</v>
      </c>
      <c r="G121" s="33"/>
      <c r="H121" s="33"/>
      <c r="I121" s="26" t="s">
        <v>20</v>
      </c>
      <c r="J121" s="63" t="str">
        <f>IF(J12="","",J12)</f>
        <v>22. 4. 2021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6.9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25.65" customHeight="1">
      <c r="A123" s="31"/>
      <c r="B123" s="32"/>
      <c r="C123" s="26" t="s">
        <v>22</v>
      </c>
      <c r="D123" s="33"/>
      <c r="E123" s="33"/>
      <c r="F123" s="24" t="str">
        <f>E15</f>
        <v>MESTO ŽILINA</v>
      </c>
      <c r="G123" s="33"/>
      <c r="H123" s="33"/>
      <c r="I123" s="26" t="s">
        <v>28</v>
      </c>
      <c r="J123" s="29" t="str">
        <f>E21</f>
        <v>DESIGNERS, s.r.o. PREŠOV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15" customHeight="1">
      <c r="A124" s="31"/>
      <c r="B124" s="32"/>
      <c r="C124" s="26" t="s">
        <v>26</v>
      </c>
      <c r="D124" s="33"/>
      <c r="E124" s="33"/>
      <c r="F124" s="24" t="str">
        <f>IF(E18="","",E18)</f>
        <v>Vyplň údaj</v>
      </c>
      <c r="G124" s="33"/>
      <c r="H124" s="33"/>
      <c r="I124" s="26" t="s">
        <v>32</v>
      </c>
      <c r="J124" s="29" t="str">
        <f>E24</f>
        <v xml:space="preserve"> 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0.3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11" customFormat="1" ht="29.25" customHeight="1">
      <c r="A126" s="156"/>
      <c r="B126" s="157"/>
      <c r="C126" s="158" t="s">
        <v>110</v>
      </c>
      <c r="D126" s="159" t="s">
        <v>60</v>
      </c>
      <c r="E126" s="159" t="s">
        <v>56</v>
      </c>
      <c r="F126" s="159" t="s">
        <v>57</v>
      </c>
      <c r="G126" s="159" t="s">
        <v>111</v>
      </c>
      <c r="H126" s="159" t="s">
        <v>112</v>
      </c>
      <c r="I126" s="159" t="s">
        <v>113</v>
      </c>
      <c r="J126" s="160" t="s">
        <v>95</v>
      </c>
      <c r="K126" s="161" t="s">
        <v>114</v>
      </c>
      <c r="L126" s="162"/>
      <c r="M126" s="72" t="s">
        <v>1</v>
      </c>
      <c r="N126" s="73" t="s">
        <v>39</v>
      </c>
      <c r="O126" s="73" t="s">
        <v>115</v>
      </c>
      <c r="P126" s="73" t="s">
        <v>116</v>
      </c>
      <c r="Q126" s="73" t="s">
        <v>117</v>
      </c>
      <c r="R126" s="73" t="s">
        <v>118</v>
      </c>
      <c r="S126" s="73" t="s">
        <v>119</v>
      </c>
      <c r="T126" s="74" t="s">
        <v>120</v>
      </c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</row>
    <row r="127" spans="1:63" s="2" customFormat="1" ht="22.95" customHeight="1">
      <c r="A127" s="31"/>
      <c r="B127" s="32"/>
      <c r="C127" s="79" t="s">
        <v>96</v>
      </c>
      <c r="D127" s="33"/>
      <c r="E127" s="33"/>
      <c r="F127" s="33"/>
      <c r="G127" s="33"/>
      <c r="H127" s="33"/>
      <c r="I127" s="33"/>
      <c r="J127" s="163">
        <f>BK127</f>
        <v>0</v>
      </c>
      <c r="K127" s="33"/>
      <c r="L127" s="36"/>
      <c r="M127" s="75"/>
      <c r="N127" s="164"/>
      <c r="O127" s="76"/>
      <c r="P127" s="165">
        <f>P128+P153</f>
        <v>0</v>
      </c>
      <c r="Q127" s="76"/>
      <c r="R127" s="165">
        <f>R128+R153</f>
        <v>1134.0956373600002</v>
      </c>
      <c r="S127" s="76"/>
      <c r="T127" s="166">
        <f>T128+T153</f>
        <v>0.58185599999999993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4" t="s">
        <v>74</v>
      </c>
      <c r="AU127" s="14" t="s">
        <v>97</v>
      </c>
      <c r="BK127" s="167">
        <f>BK128+BK153</f>
        <v>0</v>
      </c>
    </row>
    <row r="128" spans="1:63" s="12" customFormat="1" ht="25.95" customHeight="1">
      <c r="B128" s="168"/>
      <c r="C128" s="169"/>
      <c r="D128" s="170" t="s">
        <v>74</v>
      </c>
      <c r="E128" s="171" t="s">
        <v>121</v>
      </c>
      <c r="F128" s="171" t="s">
        <v>121</v>
      </c>
      <c r="G128" s="169"/>
      <c r="H128" s="169"/>
      <c r="I128" s="172"/>
      <c r="J128" s="173">
        <f>BK128</f>
        <v>0</v>
      </c>
      <c r="K128" s="169"/>
      <c r="L128" s="174"/>
      <c r="M128" s="175"/>
      <c r="N128" s="176"/>
      <c r="O128" s="176"/>
      <c r="P128" s="177">
        <f>P129+P139+P142+P144</f>
        <v>0</v>
      </c>
      <c r="Q128" s="176"/>
      <c r="R128" s="177">
        <f>R129+R139+R142+R144</f>
        <v>2.4238469599999997</v>
      </c>
      <c r="S128" s="176"/>
      <c r="T128" s="178">
        <f>T129+T139+T142+T144</f>
        <v>0.58185599999999993</v>
      </c>
      <c r="AR128" s="179" t="s">
        <v>80</v>
      </c>
      <c r="AT128" s="180" t="s">
        <v>74</v>
      </c>
      <c r="AU128" s="180" t="s">
        <v>75</v>
      </c>
      <c r="AY128" s="179" t="s">
        <v>123</v>
      </c>
      <c r="BK128" s="181">
        <f>BK129+BK139+BK142+BK144</f>
        <v>0</v>
      </c>
    </row>
    <row r="129" spans="1:65" s="12" customFormat="1" ht="22.95" customHeight="1">
      <c r="B129" s="168"/>
      <c r="C129" s="169"/>
      <c r="D129" s="170" t="s">
        <v>74</v>
      </c>
      <c r="E129" s="182" t="s">
        <v>80</v>
      </c>
      <c r="F129" s="182" t="s">
        <v>124</v>
      </c>
      <c r="G129" s="169"/>
      <c r="H129" s="169"/>
      <c r="I129" s="172"/>
      <c r="J129" s="183">
        <f>BK129</f>
        <v>0</v>
      </c>
      <c r="K129" s="169"/>
      <c r="L129" s="174"/>
      <c r="M129" s="175"/>
      <c r="N129" s="176"/>
      <c r="O129" s="176"/>
      <c r="P129" s="177">
        <f>SUM(P130:P138)</f>
        <v>0</v>
      </c>
      <c r="Q129" s="176"/>
      <c r="R129" s="177">
        <f>SUM(R130:R138)</f>
        <v>0.61199999999999999</v>
      </c>
      <c r="S129" s="176"/>
      <c r="T129" s="178">
        <f>SUM(T130:T138)</f>
        <v>0.58185599999999993</v>
      </c>
      <c r="AR129" s="179" t="s">
        <v>80</v>
      </c>
      <c r="AT129" s="180" t="s">
        <v>74</v>
      </c>
      <c r="AU129" s="180" t="s">
        <v>80</v>
      </c>
      <c r="AY129" s="179" t="s">
        <v>123</v>
      </c>
      <c r="BK129" s="181">
        <f>SUM(BK130:BK138)</f>
        <v>0</v>
      </c>
    </row>
    <row r="130" spans="1:65" s="2" customFormat="1" ht="24.15" customHeight="1">
      <c r="A130" s="31"/>
      <c r="B130" s="32"/>
      <c r="C130" s="184" t="s">
        <v>80</v>
      </c>
      <c r="D130" s="184" t="s">
        <v>125</v>
      </c>
      <c r="E130" s="185" t="s">
        <v>280</v>
      </c>
      <c r="F130" s="186" t="s">
        <v>281</v>
      </c>
      <c r="G130" s="187" t="s">
        <v>128</v>
      </c>
      <c r="H130" s="188">
        <v>1.056</v>
      </c>
      <c r="I130" s="189"/>
      <c r="J130" s="188">
        <f t="shared" ref="J130:J138" si="0">ROUND(I130*H130,3)</f>
        <v>0</v>
      </c>
      <c r="K130" s="190"/>
      <c r="L130" s="36"/>
      <c r="M130" s="191" t="s">
        <v>1</v>
      </c>
      <c r="N130" s="192" t="s">
        <v>41</v>
      </c>
      <c r="O130" s="68"/>
      <c r="P130" s="193">
        <f t="shared" ref="P130:P138" si="1">O130*H130</f>
        <v>0</v>
      </c>
      <c r="Q130" s="193">
        <v>0</v>
      </c>
      <c r="R130" s="193">
        <f t="shared" ref="R130:R138" si="2">Q130*H130</f>
        <v>0</v>
      </c>
      <c r="S130" s="193">
        <v>0.316</v>
      </c>
      <c r="T130" s="194">
        <f t="shared" ref="T130:T138" si="3">S130*H130</f>
        <v>0.33369599999999999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5" t="s">
        <v>129</v>
      </c>
      <c r="AT130" s="195" t="s">
        <v>125</v>
      </c>
      <c r="AU130" s="195" t="s">
        <v>84</v>
      </c>
      <c r="AY130" s="14" t="s">
        <v>123</v>
      </c>
      <c r="BE130" s="196">
        <f t="shared" ref="BE130:BE138" si="4">IF(N130="základná",J130,0)</f>
        <v>0</v>
      </c>
      <c r="BF130" s="196">
        <f t="shared" ref="BF130:BF138" si="5">IF(N130="znížená",J130,0)</f>
        <v>0</v>
      </c>
      <c r="BG130" s="196">
        <f t="shared" ref="BG130:BG138" si="6">IF(N130="zákl. prenesená",J130,0)</f>
        <v>0</v>
      </c>
      <c r="BH130" s="196">
        <f t="shared" ref="BH130:BH138" si="7">IF(N130="zníž. prenesená",J130,0)</f>
        <v>0</v>
      </c>
      <c r="BI130" s="196">
        <f t="shared" ref="BI130:BI138" si="8">IF(N130="nulová",J130,0)</f>
        <v>0</v>
      </c>
      <c r="BJ130" s="14" t="s">
        <v>84</v>
      </c>
      <c r="BK130" s="197">
        <f t="shared" ref="BK130:BK138" si="9">ROUND(I130*H130,3)</f>
        <v>0</v>
      </c>
      <c r="BL130" s="14" t="s">
        <v>129</v>
      </c>
      <c r="BM130" s="195" t="s">
        <v>282</v>
      </c>
    </row>
    <row r="131" spans="1:65" s="2" customFormat="1" ht="24.15" customHeight="1">
      <c r="A131" s="31"/>
      <c r="B131" s="32"/>
      <c r="C131" s="184" t="s">
        <v>84</v>
      </c>
      <c r="D131" s="184" t="s">
        <v>125</v>
      </c>
      <c r="E131" s="185" t="s">
        <v>131</v>
      </c>
      <c r="F131" s="186" t="s">
        <v>132</v>
      </c>
      <c r="G131" s="187" t="s">
        <v>128</v>
      </c>
      <c r="H131" s="188">
        <v>1.056</v>
      </c>
      <c r="I131" s="189"/>
      <c r="J131" s="188">
        <f t="shared" si="0"/>
        <v>0</v>
      </c>
      <c r="K131" s="190"/>
      <c r="L131" s="36"/>
      <c r="M131" s="191" t="s">
        <v>1</v>
      </c>
      <c r="N131" s="192" t="s">
        <v>41</v>
      </c>
      <c r="O131" s="68"/>
      <c r="P131" s="193">
        <f t="shared" si="1"/>
        <v>0</v>
      </c>
      <c r="Q131" s="193">
        <v>0</v>
      </c>
      <c r="R131" s="193">
        <f t="shared" si="2"/>
        <v>0</v>
      </c>
      <c r="S131" s="193">
        <v>0.23499999999999999</v>
      </c>
      <c r="T131" s="194">
        <f t="shared" si="3"/>
        <v>0.24815999999999999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5" t="s">
        <v>129</v>
      </c>
      <c r="AT131" s="195" t="s">
        <v>125</v>
      </c>
      <c r="AU131" s="195" t="s">
        <v>84</v>
      </c>
      <c r="AY131" s="14" t="s">
        <v>123</v>
      </c>
      <c r="BE131" s="196">
        <f t="shared" si="4"/>
        <v>0</v>
      </c>
      <c r="BF131" s="196">
        <f t="shared" si="5"/>
        <v>0</v>
      </c>
      <c r="BG131" s="196">
        <f t="shared" si="6"/>
        <v>0</v>
      </c>
      <c r="BH131" s="196">
        <f t="shared" si="7"/>
        <v>0</v>
      </c>
      <c r="BI131" s="196">
        <f t="shared" si="8"/>
        <v>0</v>
      </c>
      <c r="BJ131" s="14" t="s">
        <v>84</v>
      </c>
      <c r="BK131" s="197">
        <f t="shared" si="9"/>
        <v>0</v>
      </c>
      <c r="BL131" s="14" t="s">
        <v>129</v>
      </c>
      <c r="BM131" s="195" t="s">
        <v>283</v>
      </c>
    </row>
    <row r="132" spans="1:65" s="2" customFormat="1" ht="14.4" customHeight="1">
      <c r="A132" s="31"/>
      <c r="B132" s="32"/>
      <c r="C132" s="184" t="s">
        <v>87</v>
      </c>
      <c r="D132" s="184" t="s">
        <v>125</v>
      </c>
      <c r="E132" s="185" t="s">
        <v>136</v>
      </c>
      <c r="F132" s="186" t="s">
        <v>137</v>
      </c>
      <c r="G132" s="187" t="s">
        <v>138</v>
      </c>
      <c r="H132" s="188">
        <v>0.67200000000000004</v>
      </c>
      <c r="I132" s="189"/>
      <c r="J132" s="188">
        <f t="shared" si="0"/>
        <v>0</v>
      </c>
      <c r="K132" s="190"/>
      <c r="L132" s="36"/>
      <c r="M132" s="191" t="s">
        <v>1</v>
      </c>
      <c r="N132" s="192" t="s">
        <v>41</v>
      </c>
      <c r="O132" s="68"/>
      <c r="P132" s="193">
        <f t="shared" si="1"/>
        <v>0</v>
      </c>
      <c r="Q132" s="193">
        <v>0</v>
      </c>
      <c r="R132" s="193">
        <f t="shared" si="2"/>
        <v>0</v>
      </c>
      <c r="S132" s="193">
        <v>0</v>
      </c>
      <c r="T132" s="194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5" t="s">
        <v>129</v>
      </c>
      <c r="AT132" s="195" t="s">
        <v>125</v>
      </c>
      <c r="AU132" s="195" t="s">
        <v>84</v>
      </c>
      <c r="AY132" s="14" t="s">
        <v>123</v>
      </c>
      <c r="BE132" s="196">
        <f t="shared" si="4"/>
        <v>0</v>
      </c>
      <c r="BF132" s="196">
        <f t="shared" si="5"/>
        <v>0</v>
      </c>
      <c r="BG132" s="196">
        <f t="shared" si="6"/>
        <v>0</v>
      </c>
      <c r="BH132" s="196">
        <f t="shared" si="7"/>
        <v>0</v>
      </c>
      <c r="BI132" s="196">
        <f t="shared" si="8"/>
        <v>0</v>
      </c>
      <c r="BJ132" s="14" t="s">
        <v>84</v>
      </c>
      <c r="BK132" s="197">
        <f t="shared" si="9"/>
        <v>0</v>
      </c>
      <c r="BL132" s="14" t="s">
        <v>129</v>
      </c>
      <c r="BM132" s="195" t="s">
        <v>284</v>
      </c>
    </row>
    <row r="133" spans="1:65" s="2" customFormat="1" ht="24.15" customHeight="1">
      <c r="A133" s="31"/>
      <c r="B133" s="32"/>
      <c r="C133" s="184" t="s">
        <v>129</v>
      </c>
      <c r="D133" s="184" t="s">
        <v>125</v>
      </c>
      <c r="E133" s="185" t="s">
        <v>141</v>
      </c>
      <c r="F133" s="186" t="s">
        <v>142</v>
      </c>
      <c r="G133" s="187" t="s">
        <v>138</v>
      </c>
      <c r="H133" s="188">
        <v>0.20200000000000001</v>
      </c>
      <c r="I133" s="189"/>
      <c r="J133" s="188">
        <f t="shared" si="0"/>
        <v>0</v>
      </c>
      <c r="K133" s="190"/>
      <c r="L133" s="36"/>
      <c r="M133" s="191" t="s">
        <v>1</v>
      </c>
      <c r="N133" s="192" t="s">
        <v>41</v>
      </c>
      <c r="O133" s="68"/>
      <c r="P133" s="193">
        <f t="shared" si="1"/>
        <v>0</v>
      </c>
      <c r="Q133" s="193">
        <v>0</v>
      </c>
      <c r="R133" s="193">
        <f t="shared" si="2"/>
        <v>0</v>
      </c>
      <c r="S133" s="193">
        <v>0</v>
      </c>
      <c r="T133" s="194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5" t="s">
        <v>129</v>
      </c>
      <c r="AT133" s="195" t="s">
        <v>125</v>
      </c>
      <c r="AU133" s="195" t="s">
        <v>84</v>
      </c>
      <c r="AY133" s="14" t="s">
        <v>123</v>
      </c>
      <c r="BE133" s="196">
        <f t="shared" si="4"/>
        <v>0</v>
      </c>
      <c r="BF133" s="196">
        <f t="shared" si="5"/>
        <v>0</v>
      </c>
      <c r="BG133" s="196">
        <f t="shared" si="6"/>
        <v>0</v>
      </c>
      <c r="BH133" s="196">
        <f t="shared" si="7"/>
        <v>0</v>
      </c>
      <c r="BI133" s="196">
        <f t="shared" si="8"/>
        <v>0</v>
      </c>
      <c r="BJ133" s="14" t="s">
        <v>84</v>
      </c>
      <c r="BK133" s="197">
        <f t="shared" si="9"/>
        <v>0</v>
      </c>
      <c r="BL133" s="14" t="s">
        <v>129</v>
      </c>
      <c r="BM133" s="195" t="s">
        <v>285</v>
      </c>
    </row>
    <row r="134" spans="1:65" s="2" customFormat="1" ht="37.950000000000003" customHeight="1">
      <c r="A134" s="31"/>
      <c r="B134" s="32"/>
      <c r="C134" s="184" t="s">
        <v>140</v>
      </c>
      <c r="D134" s="184" t="s">
        <v>125</v>
      </c>
      <c r="E134" s="185" t="s">
        <v>145</v>
      </c>
      <c r="F134" s="186" t="s">
        <v>286</v>
      </c>
      <c r="G134" s="187" t="s">
        <v>138</v>
      </c>
      <c r="H134" s="188">
        <v>0.83</v>
      </c>
      <c r="I134" s="189"/>
      <c r="J134" s="188">
        <f t="shared" si="0"/>
        <v>0</v>
      </c>
      <c r="K134" s="190"/>
      <c r="L134" s="36"/>
      <c r="M134" s="191" t="s">
        <v>1</v>
      </c>
      <c r="N134" s="192" t="s">
        <v>41</v>
      </c>
      <c r="O134" s="68"/>
      <c r="P134" s="193">
        <f t="shared" si="1"/>
        <v>0</v>
      </c>
      <c r="Q134" s="193">
        <v>0</v>
      </c>
      <c r="R134" s="193">
        <f t="shared" si="2"/>
        <v>0</v>
      </c>
      <c r="S134" s="193">
        <v>0</v>
      </c>
      <c r="T134" s="194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5" t="s">
        <v>129</v>
      </c>
      <c r="AT134" s="195" t="s">
        <v>125</v>
      </c>
      <c r="AU134" s="195" t="s">
        <v>84</v>
      </c>
      <c r="AY134" s="14" t="s">
        <v>123</v>
      </c>
      <c r="BE134" s="196">
        <f t="shared" si="4"/>
        <v>0</v>
      </c>
      <c r="BF134" s="196">
        <f t="shared" si="5"/>
        <v>0</v>
      </c>
      <c r="BG134" s="196">
        <f t="shared" si="6"/>
        <v>0</v>
      </c>
      <c r="BH134" s="196">
        <f t="shared" si="7"/>
        <v>0</v>
      </c>
      <c r="BI134" s="196">
        <f t="shared" si="8"/>
        <v>0</v>
      </c>
      <c r="BJ134" s="14" t="s">
        <v>84</v>
      </c>
      <c r="BK134" s="197">
        <f t="shared" si="9"/>
        <v>0</v>
      </c>
      <c r="BL134" s="14" t="s">
        <v>129</v>
      </c>
      <c r="BM134" s="195" t="s">
        <v>287</v>
      </c>
    </row>
    <row r="135" spans="1:65" s="2" customFormat="1" ht="37.950000000000003" customHeight="1">
      <c r="A135" s="31"/>
      <c r="B135" s="32"/>
      <c r="C135" s="184" t="s">
        <v>144</v>
      </c>
      <c r="D135" s="184" t="s">
        <v>125</v>
      </c>
      <c r="E135" s="185" t="s">
        <v>149</v>
      </c>
      <c r="F135" s="186" t="s">
        <v>150</v>
      </c>
      <c r="G135" s="187" t="s">
        <v>138</v>
      </c>
      <c r="H135" s="188">
        <v>5.81</v>
      </c>
      <c r="I135" s="189"/>
      <c r="J135" s="188">
        <f t="shared" si="0"/>
        <v>0</v>
      </c>
      <c r="K135" s="190"/>
      <c r="L135" s="36"/>
      <c r="M135" s="191" t="s">
        <v>1</v>
      </c>
      <c r="N135" s="192" t="s">
        <v>41</v>
      </c>
      <c r="O135" s="68"/>
      <c r="P135" s="193">
        <f t="shared" si="1"/>
        <v>0</v>
      </c>
      <c r="Q135" s="193">
        <v>0</v>
      </c>
      <c r="R135" s="193">
        <f t="shared" si="2"/>
        <v>0</v>
      </c>
      <c r="S135" s="193">
        <v>0</v>
      </c>
      <c r="T135" s="194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5" t="s">
        <v>129</v>
      </c>
      <c r="AT135" s="195" t="s">
        <v>125</v>
      </c>
      <c r="AU135" s="195" t="s">
        <v>84</v>
      </c>
      <c r="AY135" s="14" t="s">
        <v>123</v>
      </c>
      <c r="BE135" s="196">
        <f t="shared" si="4"/>
        <v>0</v>
      </c>
      <c r="BF135" s="196">
        <f t="shared" si="5"/>
        <v>0</v>
      </c>
      <c r="BG135" s="196">
        <f t="shared" si="6"/>
        <v>0</v>
      </c>
      <c r="BH135" s="196">
        <f t="shared" si="7"/>
        <v>0</v>
      </c>
      <c r="BI135" s="196">
        <f t="shared" si="8"/>
        <v>0</v>
      </c>
      <c r="BJ135" s="14" t="s">
        <v>84</v>
      </c>
      <c r="BK135" s="197">
        <f t="shared" si="9"/>
        <v>0</v>
      </c>
      <c r="BL135" s="14" t="s">
        <v>129</v>
      </c>
      <c r="BM135" s="195" t="s">
        <v>288</v>
      </c>
    </row>
    <row r="136" spans="1:65" s="2" customFormat="1" ht="24.15" customHeight="1">
      <c r="A136" s="31"/>
      <c r="B136" s="32"/>
      <c r="C136" s="184" t="s">
        <v>148</v>
      </c>
      <c r="D136" s="184" t="s">
        <v>125</v>
      </c>
      <c r="E136" s="185" t="s">
        <v>153</v>
      </c>
      <c r="F136" s="186" t="s">
        <v>154</v>
      </c>
      <c r="G136" s="187" t="s">
        <v>155</v>
      </c>
      <c r="H136" s="188">
        <v>1.37</v>
      </c>
      <c r="I136" s="189"/>
      <c r="J136" s="188">
        <f t="shared" si="0"/>
        <v>0</v>
      </c>
      <c r="K136" s="190"/>
      <c r="L136" s="36"/>
      <c r="M136" s="191" t="s">
        <v>1</v>
      </c>
      <c r="N136" s="192" t="s">
        <v>41</v>
      </c>
      <c r="O136" s="68"/>
      <c r="P136" s="193">
        <f t="shared" si="1"/>
        <v>0</v>
      </c>
      <c r="Q136" s="193">
        <v>0</v>
      </c>
      <c r="R136" s="193">
        <f t="shared" si="2"/>
        <v>0</v>
      </c>
      <c r="S136" s="193">
        <v>0</v>
      </c>
      <c r="T136" s="194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5" t="s">
        <v>129</v>
      </c>
      <c r="AT136" s="195" t="s">
        <v>125</v>
      </c>
      <c r="AU136" s="195" t="s">
        <v>84</v>
      </c>
      <c r="AY136" s="14" t="s">
        <v>123</v>
      </c>
      <c r="BE136" s="196">
        <f t="shared" si="4"/>
        <v>0</v>
      </c>
      <c r="BF136" s="196">
        <f t="shared" si="5"/>
        <v>0</v>
      </c>
      <c r="BG136" s="196">
        <f t="shared" si="6"/>
        <v>0</v>
      </c>
      <c r="BH136" s="196">
        <f t="shared" si="7"/>
        <v>0</v>
      </c>
      <c r="BI136" s="196">
        <f t="shared" si="8"/>
        <v>0</v>
      </c>
      <c r="BJ136" s="14" t="s">
        <v>84</v>
      </c>
      <c r="BK136" s="197">
        <f t="shared" si="9"/>
        <v>0</v>
      </c>
      <c r="BL136" s="14" t="s">
        <v>129</v>
      </c>
      <c r="BM136" s="195" t="s">
        <v>289</v>
      </c>
    </row>
    <row r="137" spans="1:65" s="2" customFormat="1" ht="24.15" customHeight="1">
      <c r="A137" s="31"/>
      <c r="B137" s="32"/>
      <c r="C137" s="184" t="s">
        <v>152</v>
      </c>
      <c r="D137" s="184" t="s">
        <v>125</v>
      </c>
      <c r="E137" s="185" t="s">
        <v>290</v>
      </c>
      <c r="F137" s="186" t="s">
        <v>291</v>
      </c>
      <c r="G137" s="187" t="s">
        <v>138</v>
      </c>
      <c r="H137" s="188">
        <v>0.36</v>
      </c>
      <c r="I137" s="189"/>
      <c r="J137" s="188">
        <f t="shared" si="0"/>
        <v>0</v>
      </c>
      <c r="K137" s="190"/>
      <c r="L137" s="36"/>
      <c r="M137" s="191" t="s">
        <v>1</v>
      </c>
      <c r="N137" s="192" t="s">
        <v>41</v>
      </c>
      <c r="O137" s="68"/>
      <c r="P137" s="193">
        <f t="shared" si="1"/>
        <v>0</v>
      </c>
      <c r="Q137" s="193">
        <v>0</v>
      </c>
      <c r="R137" s="193">
        <f t="shared" si="2"/>
        <v>0</v>
      </c>
      <c r="S137" s="193">
        <v>0</v>
      </c>
      <c r="T137" s="194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5" t="s">
        <v>129</v>
      </c>
      <c r="AT137" s="195" t="s">
        <v>125</v>
      </c>
      <c r="AU137" s="195" t="s">
        <v>84</v>
      </c>
      <c r="AY137" s="14" t="s">
        <v>123</v>
      </c>
      <c r="BE137" s="196">
        <f t="shared" si="4"/>
        <v>0</v>
      </c>
      <c r="BF137" s="196">
        <f t="shared" si="5"/>
        <v>0</v>
      </c>
      <c r="BG137" s="196">
        <f t="shared" si="6"/>
        <v>0</v>
      </c>
      <c r="BH137" s="196">
        <f t="shared" si="7"/>
        <v>0</v>
      </c>
      <c r="BI137" s="196">
        <f t="shared" si="8"/>
        <v>0</v>
      </c>
      <c r="BJ137" s="14" t="s">
        <v>84</v>
      </c>
      <c r="BK137" s="197">
        <f t="shared" si="9"/>
        <v>0</v>
      </c>
      <c r="BL137" s="14" t="s">
        <v>129</v>
      </c>
      <c r="BM137" s="195" t="s">
        <v>292</v>
      </c>
    </row>
    <row r="138" spans="1:65" s="2" customFormat="1" ht="14.4" customHeight="1">
      <c r="A138" s="31"/>
      <c r="B138" s="32"/>
      <c r="C138" s="198" t="s">
        <v>158</v>
      </c>
      <c r="D138" s="198" t="s">
        <v>187</v>
      </c>
      <c r="E138" s="199" t="s">
        <v>293</v>
      </c>
      <c r="F138" s="200" t="s">
        <v>294</v>
      </c>
      <c r="G138" s="201" t="s">
        <v>155</v>
      </c>
      <c r="H138" s="202">
        <v>0.61199999999999999</v>
      </c>
      <c r="I138" s="203"/>
      <c r="J138" s="202">
        <f t="shared" si="0"/>
        <v>0</v>
      </c>
      <c r="K138" s="204"/>
      <c r="L138" s="205"/>
      <c r="M138" s="206" t="s">
        <v>1</v>
      </c>
      <c r="N138" s="207" t="s">
        <v>41</v>
      </c>
      <c r="O138" s="68"/>
      <c r="P138" s="193">
        <f t="shared" si="1"/>
        <v>0</v>
      </c>
      <c r="Q138" s="193">
        <v>1</v>
      </c>
      <c r="R138" s="193">
        <f t="shared" si="2"/>
        <v>0.61199999999999999</v>
      </c>
      <c r="S138" s="193">
        <v>0</v>
      </c>
      <c r="T138" s="194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5" t="s">
        <v>152</v>
      </c>
      <c r="AT138" s="195" t="s">
        <v>187</v>
      </c>
      <c r="AU138" s="195" t="s">
        <v>84</v>
      </c>
      <c r="AY138" s="14" t="s">
        <v>123</v>
      </c>
      <c r="BE138" s="196">
        <f t="shared" si="4"/>
        <v>0</v>
      </c>
      <c r="BF138" s="196">
        <f t="shared" si="5"/>
        <v>0</v>
      </c>
      <c r="BG138" s="196">
        <f t="shared" si="6"/>
        <v>0</v>
      </c>
      <c r="BH138" s="196">
        <f t="shared" si="7"/>
        <v>0</v>
      </c>
      <c r="BI138" s="196">
        <f t="shared" si="8"/>
        <v>0</v>
      </c>
      <c r="BJ138" s="14" t="s">
        <v>84</v>
      </c>
      <c r="BK138" s="197">
        <f t="shared" si="9"/>
        <v>0</v>
      </c>
      <c r="BL138" s="14" t="s">
        <v>129</v>
      </c>
      <c r="BM138" s="195" t="s">
        <v>295</v>
      </c>
    </row>
    <row r="139" spans="1:65" s="12" customFormat="1" ht="22.95" customHeight="1">
      <c r="B139" s="168"/>
      <c r="C139" s="169"/>
      <c r="D139" s="170" t="s">
        <v>74</v>
      </c>
      <c r="E139" s="182" t="s">
        <v>84</v>
      </c>
      <c r="F139" s="182" t="s">
        <v>296</v>
      </c>
      <c r="G139" s="169"/>
      <c r="H139" s="169"/>
      <c r="I139" s="172"/>
      <c r="J139" s="183">
        <f>BK139</f>
        <v>0</v>
      </c>
      <c r="K139" s="169"/>
      <c r="L139" s="174"/>
      <c r="M139" s="175"/>
      <c r="N139" s="176"/>
      <c r="O139" s="176"/>
      <c r="P139" s="177">
        <f>SUM(P140:P141)</f>
        <v>0</v>
      </c>
      <c r="Q139" s="176"/>
      <c r="R139" s="177">
        <f>SUM(R140:R141)</f>
        <v>1.60156896</v>
      </c>
      <c r="S139" s="176"/>
      <c r="T139" s="178">
        <f>SUM(T140:T141)</f>
        <v>0</v>
      </c>
      <c r="AR139" s="179" t="s">
        <v>80</v>
      </c>
      <c r="AT139" s="180" t="s">
        <v>74</v>
      </c>
      <c r="AU139" s="180" t="s">
        <v>80</v>
      </c>
      <c r="AY139" s="179" t="s">
        <v>123</v>
      </c>
      <c r="BK139" s="181">
        <f>SUM(BK140:BK141)</f>
        <v>0</v>
      </c>
    </row>
    <row r="140" spans="1:65" s="2" customFormat="1" ht="24.15" customHeight="1">
      <c r="A140" s="31"/>
      <c r="B140" s="32"/>
      <c r="C140" s="184" t="s">
        <v>147</v>
      </c>
      <c r="D140" s="184" t="s">
        <v>125</v>
      </c>
      <c r="E140" s="185" t="s">
        <v>159</v>
      </c>
      <c r="F140" s="186" t="s">
        <v>160</v>
      </c>
      <c r="G140" s="187" t="s">
        <v>138</v>
      </c>
      <c r="H140" s="188">
        <v>4.8000000000000001E-2</v>
      </c>
      <c r="I140" s="189"/>
      <c r="J140" s="188">
        <f>ROUND(I140*H140,3)</f>
        <v>0</v>
      </c>
      <c r="K140" s="190"/>
      <c r="L140" s="36"/>
      <c r="M140" s="191" t="s">
        <v>1</v>
      </c>
      <c r="N140" s="192" t="s">
        <v>41</v>
      </c>
      <c r="O140" s="68"/>
      <c r="P140" s="193">
        <f>O140*H140</f>
        <v>0</v>
      </c>
      <c r="Q140" s="193">
        <v>2.0699999999999998</v>
      </c>
      <c r="R140" s="193">
        <f>Q140*H140</f>
        <v>9.935999999999999E-2</v>
      </c>
      <c r="S140" s="193">
        <v>0</v>
      </c>
      <c r="T140" s="194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5" t="s">
        <v>129</v>
      </c>
      <c r="AT140" s="195" t="s">
        <v>125</v>
      </c>
      <c r="AU140" s="195" t="s">
        <v>84</v>
      </c>
      <c r="AY140" s="14" t="s">
        <v>123</v>
      </c>
      <c r="BE140" s="196">
        <f>IF(N140="základná",J140,0)</f>
        <v>0</v>
      </c>
      <c r="BF140" s="196">
        <f>IF(N140="znížená",J140,0)</f>
        <v>0</v>
      </c>
      <c r="BG140" s="196">
        <f>IF(N140="zákl. prenesená",J140,0)</f>
        <v>0</v>
      </c>
      <c r="BH140" s="196">
        <f>IF(N140="zníž. prenesená",J140,0)</f>
        <v>0</v>
      </c>
      <c r="BI140" s="196">
        <f>IF(N140="nulová",J140,0)</f>
        <v>0</v>
      </c>
      <c r="BJ140" s="14" t="s">
        <v>84</v>
      </c>
      <c r="BK140" s="197">
        <f>ROUND(I140*H140,3)</f>
        <v>0</v>
      </c>
      <c r="BL140" s="14" t="s">
        <v>129</v>
      </c>
      <c r="BM140" s="195" t="s">
        <v>297</v>
      </c>
    </row>
    <row r="141" spans="1:65" s="2" customFormat="1" ht="14.4" customHeight="1">
      <c r="A141" s="31"/>
      <c r="B141" s="32"/>
      <c r="C141" s="184" t="s">
        <v>164</v>
      </c>
      <c r="D141" s="184" t="s">
        <v>125</v>
      </c>
      <c r="E141" s="185" t="s">
        <v>168</v>
      </c>
      <c r="F141" s="186" t="s">
        <v>169</v>
      </c>
      <c r="G141" s="187" t="s">
        <v>138</v>
      </c>
      <c r="H141" s="188">
        <v>0.67200000000000004</v>
      </c>
      <c r="I141" s="189"/>
      <c r="J141" s="188">
        <f>ROUND(I141*H141,3)</f>
        <v>0</v>
      </c>
      <c r="K141" s="190"/>
      <c r="L141" s="36"/>
      <c r="M141" s="191" t="s">
        <v>1</v>
      </c>
      <c r="N141" s="192" t="s">
        <v>41</v>
      </c>
      <c r="O141" s="68"/>
      <c r="P141" s="193">
        <f>O141*H141</f>
        <v>0</v>
      </c>
      <c r="Q141" s="193">
        <v>2.23543</v>
      </c>
      <c r="R141" s="193">
        <f>Q141*H141</f>
        <v>1.5022089600000001</v>
      </c>
      <c r="S141" s="193">
        <v>0</v>
      </c>
      <c r="T141" s="194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5" t="s">
        <v>129</v>
      </c>
      <c r="AT141" s="195" t="s">
        <v>125</v>
      </c>
      <c r="AU141" s="195" t="s">
        <v>84</v>
      </c>
      <c r="AY141" s="14" t="s">
        <v>123</v>
      </c>
      <c r="BE141" s="196">
        <f>IF(N141="základná",J141,0)</f>
        <v>0</v>
      </c>
      <c r="BF141" s="196">
        <f>IF(N141="znížená",J141,0)</f>
        <v>0</v>
      </c>
      <c r="BG141" s="196">
        <f>IF(N141="zákl. prenesená",J141,0)</f>
        <v>0</v>
      </c>
      <c r="BH141" s="196">
        <f>IF(N141="zníž. prenesená",J141,0)</f>
        <v>0</v>
      </c>
      <c r="BI141" s="196">
        <f>IF(N141="nulová",J141,0)</f>
        <v>0</v>
      </c>
      <c r="BJ141" s="14" t="s">
        <v>84</v>
      </c>
      <c r="BK141" s="197">
        <f>ROUND(I141*H141,3)</f>
        <v>0</v>
      </c>
      <c r="BL141" s="14" t="s">
        <v>129</v>
      </c>
      <c r="BM141" s="195" t="s">
        <v>298</v>
      </c>
    </row>
    <row r="142" spans="1:65" s="12" customFormat="1" ht="22.95" customHeight="1">
      <c r="B142" s="168"/>
      <c r="C142" s="169"/>
      <c r="D142" s="170" t="s">
        <v>74</v>
      </c>
      <c r="E142" s="182" t="s">
        <v>140</v>
      </c>
      <c r="F142" s="182" t="s">
        <v>299</v>
      </c>
      <c r="G142" s="169"/>
      <c r="H142" s="169"/>
      <c r="I142" s="172"/>
      <c r="J142" s="183">
        <f>BK142</f>
        <v>0</v>
      </c>
      <c r="K142" s="169"/>
      <c r="L142" s="174"/>
      <c r="M142" s="175"/>
      <c r="N142" s="176"/>
      <c r="O142" s="176"/>
      <c r="P142" s="177">
        <f>P143</f>
        <v>0</v>
      </c>
      <c r="Q142" s="176"/>
      <c r="R142" s="177">
        <f>R143</f>
        <v>0.199152</v>
      </c>
      <c r="S142" s="176"/>
      <c r="T142" s="178">
        <f>T143</f>
        <v>0</v>
      </c>
      <c r="AR142" s="179" t="s">
        <v>80</v>
      </c>
      <c r="AT142" s="180" t="s">
        <v>74</v>
      </c>
      <c r="AU142" s="180" t="s">
        <v>80</v>
      </c>
      <c r="AY142" s="179" t="s">
        <v>123</v>
      </c>
      <c r="BK142" s="181">
        <f>BK143</f>
        <v>0</v>
      </c>
    </row>
    <row r="143" spans="1:65" s="2" customFormat="1" ht="37.950000000000003" customHeight="1">
      <c r="A143" s="31"/>
      <c r="B143" s="32"/>
      <c r="C143" s="184" t="s">
        <v>151</v>
      </c>
      <c r="D143" s="184" t="s">
        <v>125</v>
      </c>
      <c r="E143" s="185" t="s">
        <v>300</v>
      </c>
      <c r="F143" s="186" t="s">
        <v>301</v>
      </c>
      <c r="G143" s="187" t="s">
        <v>128</v>
      </c>
      <c r="H143" s="188">
        <v>0.96</v>
      </c>
      <c r="I143" s="189"/>
      <c r="J143" s="188">
        <f>ROUND(I143*H143,3)</f>
        <v>0</v>
      </c>
      <c r="K143" s="190"/>
      <c r="L143" s="36"/>
      <c r="M143" s="191" t="s">
        <v>1</v>
      </c>
      <c r="N143" s="192" t="s">
        <v>41</v>
      </c>
      <c r="O143" s="68"/>
      <c r="P143" s="193">
        <f>O143*H143</f>
        <v>0</v>
      </c>
      <c r="Q143" s="193">
        <v>0.20745</v>
      </c>
      <c r="R143" s="193">
        <f>Q143*H143</f>
        <v>0.199152</v>
      </c>
      <c r="S143" s="193">
        <v>0</v>
      </c>
      <c r="T143" s="194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5" t="s">
        <v>129</v>
      </c>
      <c r="AT143" s="195" t="s">
        <v>125</v>
      </c>
      <c r="AU143" s="195" t="s">
        <v>84</v>
      </c>
      <c r="AY143" s="14" t="s">
        <v>123</v>
      </c>
      <c r="BE143" s="196">
        <f>IF(N143="základná",J143,0)</f>
        <v>0</v>
      </c>
      <c r="BF143" s="196">
        <f>IF(N143="znížená",J143,0)</f>
        <v>0</v>
      </c>
      <c r="BG143" s="196">
        <f>IF(N143="zákl. prenesená",J143,0)</f>
        <v>0</v>
      </c>
      <c r="BH143" s="196">
        <f>IF(N143="zníž. prenesená",J143,0)</f>
        <v>0</v>
      </c>
      <c r="BI143" s="196">
        <f>IF(N143="nulová",J143,0)</f>
        <v>0</v>
      </c>
      <c r="BJ143" s="14" t="s">
        <v>84</v>
      </c>
      <c r="BK143" s="197">
        <f>ROUND(I143*H143,3)</f>
        <v>0</v>
      </c>
      <c r="BL143" s="14" t="s">
        <v>129</v>
      </c>
      <c r="BM143" s="195" t="s">
        <v>302</v>
      </c>
    </row>
    <row r="144" spans="1:65" s="12" customFormat="1" ht="22.95" customHeight="1">
      <c r="B144" s="168"/>
      <c r="C144" s="169"/>
      <c r="D144" s="170" t="s">
        <v>74</v>
      </c>
      <c r="E144" s="182" t="s">
        <v>158</v>
      </c>
      <c r="F144" s="182" t="s">
        <v>303</v>
      </c>
      <c r="G144" s="169"/>
      <c r="H144" s="169"/>
      <c r="I144" s="172"/>
      <c r="J144" s="183">
        <f>BK144</f>
        <v>0</v>
      </c>
      <c r="K144" s="169"/>
      <c r="L144" s="174"/>
      <c r="M144" s="175"/>
      <c r="N144" s="176"/>
      <c r="O144" s="176"/>
      <c r="P144" s="177">
        <f>SUM(P145:P152)</f>
        <v>0</v>
      </c>
      <c r="Q144" s="176"/>
      <c r="R144" s="177">
        <f>SUM(R145:R152)</f>
        <v>1.1126E-2</v>
      </c>
      <c r="S144" s="176"/>
      <c r="T144" s="178">
        <f>SUM(T145:T152)</f>
        <v>0</v>
      </c>
      <c r="AR144" s="179" t="s">
        <v>80</v>
      </c>
      <c r="AT144" s="180" t="s">
        <v>74</v>
      </c>
      <c r="AU144" s="180" t="s">
        <v>80</v>
      </c>
      <c r="AY144" s="179" t="s">
        <v>123</v>
      </c>
      <c r="BK144" s="181">
        <f>SUM(BK145:BK152)</f>
        <v>0</v>
      </c>
    </row>
    <row r="145" spans="1:65" s="2" customFormat="1" ht="37.950000000000003" customHeight="1">
      <c r="A145" s="31"/>
      <c r="B145" s="32"/>
      <c r="C145" s="184" t="s">
        <v>172</v>
      </c>
      <c r="D145" s="184" t="s">
        <v>125</v>
      </c>
      <c r="E145" s="185" t="s">
        <v>304</v>
      </c>
      <c r="F145" s="186" t="s">
        <v>305</v>
      </c>
      <c r="G145" s="187" t="s">
        <v>179</v>
      </c>
      <c r="H145" s="188">
        <v>6.6</v>
      </c>
      <c r="I145" s="189"/>
      <c r="J145" s="188">
        <f t="shared" ref="J145:J152" si="10">ROUND(I145*H145,3)</f>
        <v>0</v>
      </c>
      <c r="K145" s="190"/>
      <c r="L145" s="36"/>
      <c r="M145" s="191" t="s">
        <v>1</v>
      </c>
      <c r="N145" s="192" t="s">
        <v>41</v>
      </c>
      <c r="O145" s="68"/>
      <c r="P145" s="193">
        <f t="shared" ref="P145:P152" si="11">O145*H145</f>
        <v>0</v>
      </c>
      <c r="Q145" s="193">
        <v>1.1E-4</v>
      </c>
      <c r="R145" s="193">
        <f t="shared" ref="R145:R152" si="12">Q145*H145</f>
        <v>7.2599999999999997E-4</v>
      </c>
      <c r="S145" s="193">
        <v>0</v>
      </c>
      <c r="T145" s="194">
        <f t="shared" ref="T145:T152" si="13"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5" t="s">
        <v>129</v>
      </c>
      <c r="AT145" s="195" t="s">
        <v>125</v>
      </c>
      <c r="AU145" s="195" t="s">
        <v>84</v>
      </c>
      <c r="AY145" s="14" t="s">
        <v>123</v>
      </c>
      <c r="BE145" s="196">
        <f t="shared" ref="BE145:BE152" si="14">IF(N145="základná",J145,0)</f>
        <v>0</v>
      </c>
      <c r="BF145" s="196">
        <f t="shared" ref="BF145:BF152" si="15">IF(N145="znížená",J145,0)</f>
        <v>0</v>
      </c>
      <c r="BG145" s="196">
        <f t="shared" ref="BG145:BG152" si="16">IF(N145="zákl. prenesená",J145,0)</f>
        <v>0</v>
      </c>
      <c r="BH145" s="196">
        <f t="shared" ref="BH145:BH152" si="17">IF(N145="zníž. prenesená",J145,0)</f>
        <v>0</v>
      </c>
      <c r="BI145" s="196">
        <f t="shared" ref="BI145:BI152" si="18">IF(N145="nulová",J145,0)</f>
        <v>0</v>
      </c>
      <c r="BJ145" s="14" t="s">
        <v>84</v>
      </c>
      <c r="BK145" s="197">
        <f t="shared" ref="BK145:BK152" si="19">ROUND(I145*H145,3)</f>
        <v>0</v>
      </c>
      <c r="BL145" s="14" t="s">
        <v>129</v>
      </c>
      <c r="BM145" s="195" t="s">
        <v>306</v>
      </c>
    </row>
    <row r="146" spans="1:65" s="2" customFormat="1" ht="24.15" customHeight="1">
      <c r="A146" s="31"/>
      <c r="B146" s="32"/>
      <c r="C146" s="184" t="s">
        <v>156</v>
      </c>
      <c r="D146" s="184" t="s">
        <v>125</v>
      </c>
      <c r="E146" s="185" t="s">
        <v>307</v>
      </c>
      <c r="F146" s="186" t="s">
        <v>308</v>
      </c>
      <c r="G146" s="187" t="s">
        <v>179</v>
      </c>
      <c r="H146" s="188">
        <v>6.6</v>
      </c>
      <c r="I146" s="189"/>
      <c r="J146" s="188">
        <f t="shared" si="10"/>
        <v>0</v>
      </c>
      <c r="K146" s="190"/>
      <c r="L146" s="36"/>
      <c r="M146" s="191" t="s">
        <v>1</v>
      </c>
      <c r="N146" s="192" t="s">
        <v>41</v>
      </c>
      <c r="O146" s="68"/>
      <c r="P146" s="193">
        <f t="shared" si="11"/>
        <v>0</v>
      </c>
      <c r="Q146" s="193">
        <v>0</v>
      </c>
      <c r="R146" s="193">
        <f t="shared" si="12"/>
        <v>0</v>
      </c>
      <c r="S146" s="193">
        <v>0</v>
      </c>
      <c r="T146" s="194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5" t="s">
        <v>129</v>
      </c>
      <c r="AT146" s="195" t="s">
        <v>125</v>
      </c>
      <c r="AU146" s="195" t="s">
        <v>84</v>
      </c>
      <c r="AY146" s="14" t="s">
        <v>123</v>
      </c>
      <c r="BE146" s="196">
        <f t="shared" si="14"/>
        <v>0</v>
      </c>
      <c r="BF146" s="196">
        <f t="shared" si="15"/>
        <v>0</v>
      </c>
      <c r="BG146" s="196">
        <f t="shared" si="16"/>
        <v>0</v>
      </c>
      <c r="BH146" s="196">
        <f t="shared" si="17"/>
        <v>0</v>
      </c>
      <c r="BI146" s="196">
        <f t="shared" si="18"/>
        <v>0</v>
      </c>
      <c r="BJ146" s="14" t="s">
        <v>84</v>
      </c>
      <c r="BK146" s="197">
        <f t="shared" si="19"/>
        <v>0</v>
      </c>
      <c r="BL146" s="14" t="s">
        <v>129</v>
      </c>
      <c r="BM146" s="195" t="s">
        <v>309</v>
      </c>
    </row>
    <row r="147" spans="1:65" s="2" customFormat="1" ht="24.15" customHeight="1">
      <c r="A147" s="31"/>
      <c r="B147" s="32"/>
      <c r="C147" s="184" t="s">
        <v>181</v>
      </c>
      <c r="D147" s="184" t="s">
        <v>125</v>
      </c>
      <c r="E147" s="185" t="s">
        <v>310</v>
      </c>
      <c r="F147" s="186" t="s">
        <v>311</v>
      </c>
      <c r="G147" s="187" t="s">
        <v>179</v>
      </c>
      <c r="H147" s="188">
        <v>9.6</v>
      </c>
      <c r="I147" s="189"/>
      <c r="J147" s="188">
        <f t="shared" si="10"/>
        <v>0</v>
      </c>
      <c r="K147" s="190"/>
      <c r="L147" s="36"/>
      <c r="M147" s="191" t="s">
        <v>1</v>
      </c>
      <c r="N147" s="192" t="s">
        <v>41</v>
      </c>
      <c r="O147" s="68"/>
      <c r="P147" s="193">
        <f t="shared" si="11"/>
        <v>0</v>
      </c>
      <c r="Q147" s="193">
        <v>0</v>
      </c>
      <c r="R147" s="193">
        <f t="shared" si="12"/>
        <v>0</v>
      </c>
      <c r="S147" s="193">
        <v>0</v>
      </c>
      <c r="T147" s="194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5" t="s">
        <v>129</v>
      </c>
      <c r="AT147" s="195" t="s">
        <v>125</v>
      </c>
      <c r="AU147" s="195" t="s">
        <v>84</v>
      </c>
      <c r="AY147" s="14" t="s">
        <v>123</v>
      </c>
      <c r="BE147" s="196">
        <f t="shared" si="14"/>
        <v>0</v>
      </c>
      <c r="BF147" s="196">
        <f t="shared" si="15"/>
        <v>0</v>
      </c>
      <c r="BG147" s="196">
        <f t="shared" si="16"/>
        <v>0</v>
      </c>
      <c r="BH147" s="196">
        <f t="shared" si="17"/>
        <v>0</v>
      </c>
      <c r="BI147" s="196">
        <f t="shared" si="18"/>
        <v>0</v>
      </c>
      <c r="BJ147" s="14" t="s">
        <v>84</v>
      </c>
      <c r="BK147" s="197">
        <f t="shared" si="19"/>
        <v>0</v>
      </c>
      <c r="BL147" s="14" t="s">
        <v>129</v>
      </c>
      <c r="BM147" s="195" t="s">
        <v>312</v>
      </c>
    </row>
    <row r="148" spans="1:65" s="2" customFormat="1" ht="37.950000000000003" customHeight="1">
      <c r="A148" s="31"/>
      <c r="B148" s="32"/>
      <c r="C148" s="184" t="s">
        <v>186</v>
      </c>
      <c r="D148" s="184" t="s">
        <v>125</v>
      </c>
      <c r="E148" s="185" t="s">
        <v>182</v>
      </c>
      <c r="F148" s="186" t="s">
        <v>183</v>
      </c>
      <c r="G148" s="187" t="s">
        <v>184</v>
      </c>
      <c r="H148" s="188">
        <v>52</v>
      </c>
      <c r="I148" s="189"/>
      <c r="J148" s="188">
        <f t="shared" si="10"/>
        <v>0</v>
      </c>
      <c r="K148" s="190"/>
      <c r="L148" s="36"/>
      <c r="M148" s="191" t="s">
        <v>1</v>
      </c>
      <c r="N148" s="192" t="s">
        <v>41</v>
      </c>
      <c r="O148" s="68"/>
      <c r="P148" s="193">
        <f t="shared" si="11"/>
        <v>0</v>
      </c>
      <c r="Q148" s="193">
        <v>2.0000000000000001E-4</v>
      </c>
      <c r="R148" s="193">
        <f t="shared" si="12"/>
        <v>1.0400000000000001E-2</v>
      </c>
      <c r="S148" s="193">
        <v>0</v>
      </c>
      <c r="T148" s="194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5" t="s">
        <v>129</v>
      </c>
      <c r="AT148" s="195" t="s">
        <v>125</v>
      </c>
      <c r="AU148" s="195" t="s">
        <v>84</v>
      </c>
      <c r="AY148" s="14" t="s">
        <v>123</v>
      </c>
      <c r="BE148" s="196">
        <f t="shared" si="14"/>
        <v>0</v>
      </c>
      <c r="BF148" s="196">
        <f t="shared" si="15"/>
        <v>0</v>
      </c>
      <c r="BG148" s="196">
        <f t="shared" si="16"/>
        <v>0</v>
      </c>
      <c r="BH148" s="196">
        <f t="shared" si="17"/>
        <v>0</v>
      </c>
      <c r="BI148" s="196">
        <f t="shared" si="18"/>
        <v>0</v>
      </c>
      <c r="BJ148" s="14" t="s">
        <v>84</v>
      </c>
      <c r="BK148" s="197">
        <f t="shared" si="19"/>
        <v>0</v>
      </c>
      <c r="BL148" s="14" t="s">
        <v>129</v>
      </c>
      <c r="BM148" s="195" t="s">
        <v>313</v>
      </c>
    </row>
    <row r="149" spans="1:65" s="2" customFormat="1" ht="14.4" customHeight="1">
      <c r="A149" s="31"/>
      <c r="B149" s="32"/>
      <c r="C149" s="198" t="s">
        <v>192</v>
      </c>
      <c r="D149" s="198" t="s">
        <v>187</v>
      </c>
      <c r="E149" s="199" t="s">
        <v>188</v>
      </c>
      <c r="F149" s="200" t="s">
        <v>189</v>
      </c>
      <c r="G149" s="201" t="s">
        <v>190</v>
      </c>
      <c r="H149" s="202">
        <v>37.5</v>
      </c>
      <c r="I149" s="203"/>
      <c r="J149" s="202">
        <f t="shared" si="10"/>
        <v>0</v>
      </c>
      <c r="K149" s="204"/>
      <c r="L149" s="205"/>
      <c r="M149" s="206" t="s">
        <v>1</v>
      </c>
      <c r="N149" s="207" t="s">
        <v>41</v>
      </c>
      <c r="O149" s="68"/>
      <c r="P149" s="193">
        <f t="shared" si="11"/>
        <v>0</v>
      </c>
      <c r="Q149" s="193">
        <v>0</v>
      </c>
      <c r="R149" s="193">
        <f t="shared" si="12"/>
        <v>0</v>
      </c>
      <c r="S149" s="193">
        <v>0</v>
      </c>
      <c r="T149" s="194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5" t="s">
        <v>152</v>
      </c>
      <c r="AT149" s="195" t="s">
        <v>187</v>
      </c>
      <c r="AU149" s="195" t="s">
        <v>84</v>
      </c>
      <c r="AY149" s="14" t="s">
        <v>123</v>
      </c>
      <c r="BE149" s="196">
        <f t="shared" si="14"/>
        <v>0</v>
      </c>
      <c r="BF149" s="196">
        <f t="shared" si="15"/>
        <v>0</v>
      </c>
      <c r="BG149" s="196">
        <f t="shared" si="16"/>
        <v>0</v>
      </c>
      <c r="BH149" s="196">
        <f t="shared" si="17"/>
        <v>0</v>
      </c>
      <c r="BI149" s="196">
        <f t="shared" si="18"/>
        <v>0</v>
      </c>
      <c r="BJ149" s="14" t="s">
        <v>84</v>
      </c>
      <c r="BK149" s="197">
        <f t="shared" si="19"/>
        <v>0</v>
      </c>
      <c r="BL149" s="14" t="s">
        <v>129</v>
      </c>
      <c r="BM149" s="195" t="s">
        <v>314</v>
      </c>
    </row>
    <row r="150" spans="1:65" s="2" customFormat="1" ht="24.15" customHeight="1">
      <c r="A150" s="31"/>
      <c r="B150" s="32"/>
      <c r="C150" s="184" t="s">
        <v>196</v>
      </c>
      <c r="D150" s="184" t="s">
        <v>125</v>
      </c>
      <c r="E150" s="185" t="s">
        <v>193</v>
      </c>
      <c r="F150" s="186" t="s">
        <v>194</v>
      </c>
      <c r="G150" s="187" t="s">
        <v>155</v>
      </c>
      <c r="H150" s="188">
        <v>0.33400000000000002</v>
      </c>
      <c r="I150" s="189"/>
      <c r="J150" s="188">
        <f t="shared" si="10"/>
        <v>0</v>
      </c>
      <c r="K150" s="190"/>
      <c r="L150" s="36"/>
      <c r="M150" s="191" t="s">
        <v>1</v>
      </c>
      <c r="N150" s="192" t="s">
        <v>41</v>
      </c>
      <c r="O150" s="68"/>
      <c r="P150" s="193">
        <f t="shared" si="11"/>
        <v>0</v>
      </c>
      <c r="Q150" s="193">
        <v>0</v>
      </c>
      <c r="R150" s="193">
        <f t="shared" si="12"/>
        <v>0</v>
      </c>
      <c r="S150" s="193">
        <v>0</v>
      </c>
      <c r="T150" s="194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5" t="s">
        <v>129</v>
      </c>
      <c r="AT150" s="195" t="s">
        <v>125</v>
      </c>
      <c r="AU150" s="195" t="s">
        <v>84</v>
      </c>
      <c r="AY150" s="14" t="s">
        <v>123</v>
      </c>
      <c r="BE150" s="196">
        <f t="shared" si="14"/>
        <v>0</v>
      </c>
      <c r="BF150" s="196">
        <f t="shared" si="15"/>
        <v>0</v>
      </c>
      <c r="BG150" s="196">
        <f t="shared" si="16"/>
        <v>0</v>
      </c>
      <c r="BH150" s="196">
        <f t="shared" si="17"/>
        <v>0</v>
      </c>
      <c r="BI150" s="196">
        <f t="shared" si="18"/>
        <v>0</v>
      </c>
      <c r="BJ150" s="14" t="s">
        <v>84</v>
      </c>
      <c r="BK150" s="197">
        <f t="shared" si="19"/>
        <v>0</v>
      </c>
      <c r="BL150" s="14" t="s">
        <v>129</v>
      </c>
      <c r="BM150" s="195" t="s">
        <v>315</v>
      </c>
    </row>
    <row r="151" spans="1:65" s="2" customFormat="1" ht="14.4" customHeight="1">
      <c r="A151" s="31"/>
      <c r="B151" s="32"/>
      <c r="C151" s="184" t="s">
        <v>200</v>
      </c>
      <c r="D151" s="184" t="s">
        <v>125</v>
      </c>
      <c r="E151" s="185" t="s">
        <v>197</v>
      </c>
      <c r="F151" s="186" t="s">
        <v>198</v>
      </c>
      <c r="G151" s="187" t="s">
        <v>155</v>
      </c>
      <c r="H151" s="188">
        <v>3.0059999999999998</v>
      </c>
      <c r="I151" s="189"/>
      <c r="J151" s="188">
        <f t="shared" si="10"/>
        <v>0</v>
      </c>
      <c r="K151" s="190"/>
      <c r="L151" s="36"/>
      <c r="M151" s="191" t="s">
        <v>1</v>
      </c>
      <c r="N151" s="192" t="s">
        <v>41</v>
      </c>
      <c r="O151" s="68"/>
      <c r="P151" s="193">
        <f t="shared" si="11"/>
        <v>0</v>
      </c>
      <c r="Q151" s="193">
        <v>0</v>
      </c>
      <c r="R151" s="193">
        <f t="shared" si="12"/>
        <v>0</v>
      </c>
      <c r="S151" s="193">
        <v>0</v>
      </c>
      <c r="T151" s="194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5" t="s">
        <v>129</v>
      </c>
      <c r="AT151" s="195" t="s">
        <v>125</v>
      </c>
      <c r="AU151" s="195" t="s">
        <v>84</v>
      </c>
      <c r="AY151" s="14" t="s">
        <v>123</v>
      </c>
      <c r="BE151" s="196">
        <f t="shared" si="14"/>
        <v>0</v>
      </c>
      <c r="BF151" s="196">
        <f t="shared" si="15"/>
        <v>0</v>
      </c>
      <c r="BG151" s="196">
        <f t="shared" si="16"/>
        <v>0</v>
      </c>
      <c r="BH151" s="196">
        <f t="shared" si="17"/>
        <v>0</v>
      </c>
      <c r="BI151" s="196">
        <f t="shared" si="18"/>
        <v>0</v>
      </c>
      <c r="BJ151" s="14" t="s">
        <v>84</v>
      </c>
      <c r="BK151" s="197">
        <f t="shared" si="19"/>
        <v>0</v>
      </c>
      <c r="BL151" s="14" t="s">
        <v>129</v>
      </c>
      <c r="BM151" s="195" t="s">
        <v>316</v>
      </c>
    </row>
    <row r="152" spans="1:65" s="2" customFormat="1" ht="24.15" customHeight="1">
      <c r="A152" s="31"/>
      <c r="B152" s="32"/>
      <c r="C152" s="184" t="s">
        <v>7</v>
      </c>
      <c r="D152" s="184" t="s">
        <v>125</v>
      </c>
      <c r="E152" s="185" t="s">
        <v>317</v>
      </c>
      <c r="F152" s="186" t="s">
        <v>318</v>
      </c>
      <c r="G152" s="187" t="s">
        <v>155</v>
      </c>
      <c r="H152" s="188">
        <v>0.33400000000000002</v>
      </c>
      <c r="I152" s="189"/>
      <c r="J152" s="188">
        <f t="shared" si="10"/>
        <v>0</v>
      </c>
      <c r="K152" s="190"/>
      <c r="L152" s="36"/>
      <c r="M152" s="191" t="s">
        <v>1</v>
      </c>
      <c r="N152" s="192" t="s">
        <v>41</v>
      </c>
      <c r="O152" s="68"/>
      <c r="P152" s="193">
        <f t="shared" si="11"/>
        <v>0</v>
      </c>
      <c r="Q152" s="193">
        <v>0</v>
      </c>
      <c r="R152" s="193">
        <f t="shared" si="12"/>
        <v>0</v>
      </c>
      <c r="S152" s="193">
        <v>0</v>
      </c>
      <c r="T152" s="194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5" t="s">
        <v>129</v>
      </c>
      <c r="AT152" s="195" t="s">
        <v>125</v>
      </c>
      <c r="AU152" s="195" t="s">
        <v>84</v>
      </c>
      <c r="AY152" s="14" t="s">
        <v>123</v>
      </c>
      <c r="BE152" s="196">
        <f t="shared" si="14"/>
        <v>0</v>
      </c>
      <c r="BF152" s="196">
        <f t="shared" si="15"/>
        <v>0</v>
      </c>
      <c r="BG152" s="196">
        <f t="shared" si="16"/>
        <v>0</v>
      </c>
      <c r="BH152" s="196">
        <f t="shared" si="17"/>
        <v>0</v>
      </c>
      <c r="BI152" s="196">
        <f t="shared" si="18"/>
        <v>0</v>
      </c>
      <c r="BJ152" s="14" t="s">
        <v>84</v>
      </c>
      <c r="BK152" s="197">
        <f t="shared" si="19"/>
        <v>0</v>
      </c>
      <c r="BL152" s="14" t="s">
        <v>129</v>
      </c>
      <c r="BM152" s="195" t="s">
        <v>319</v>
      </c>
    </row>
    <row r="153" spans="1:65" s="12" customFormat="1" ht="25.95" customHeight="1">
      <c r="B153" s="168"/>
      <c r="C153" s="169"/>
      <c r="D153" s="170" t="s">
        <v>74</v>
      </c>
      <c r="E153" s="171" t="s">
        <v>204</v>
      </c>
      <c r="F153" s="171" t="s">
        <v>320</v>
      </c>
      <c r="G153" s="169"/>
      <c r="H153" s="169"/>
      <c r="I153" s="172"/>
      <c r="J153" s="173">
        <f>BK153</f>
        <v>0</v>
      </c>
      <c r="K153" s="169"/>
      <c r="L153" s="174"/>
      <c r="M153" s="175"/>
      <c r="N153" s="176"/>
      <c r="O153" s="176"/>
      <c r="P153" s="177">
        <f>P154+P156+P158+P160+P166</f>
        <v>0</v>
      </c>
      <c r="Q153" s="176"/>
      <c r="R153" s="177">
        <f>R154+R156+R158+R160+R166</f>
        <v>1131.6717904000002</v>
      </c>
      <c r="S153" s="176"/>
      <c r="T153" s="178">
        <f>T154+T156+T158+T160+T166</f>
        <v>0</v>
      </c>
      <c r="AR153" s="179" t="s">
        <v>84</v>
      </c>
      <c r="AT153" s="180" t="s">
        <v>74</v>
      </c>
      <c r="AU153" s="180" t="s">
        <v>75</v>
      </c>
      <c r="AY153" s="179" t="s">
        <v>123</v>
      </c>
      <c r="BK153" s="181">
        <f>BK154+BK156+BK158+BK160+BK166</f>
        <v>0</v>
      </c>
    </row>
    <row r="154" spans="1:65" s="12" customFormat="1" ht="22.95" customHeight="1">
      <c r="B154" s="168"/>
      <c r="C154" s="169"/>
      <c r="D154" s="170" t="s">
        <v>74</v>
      </c>
      <c r="E154" s="182" t="s">
        <v>206</v>
      </c>
      <c r="F154" s="182" t="s">
        <v>321</v>
      </c>
      <c r="G154" s="169"/>
      <c r="H154" s="169"/>
      <c r="I154" s="172"/>
      <c r="J154" s="183">
        <f>BK154</f>
        <v>0</v>
      </c>
      <c r="K154" s="169"/>
      <c r="L154" s="174"/>
      <c r="M154" s="175"/>
      <c r="N154" s="176"/>
      <c r="O154" s="176"/>
      <c r="P154" s="177">
        <f>P155</f>
        <v>0</v>
      </c>
      <c r="Q154" s="176"/>
      <c r="R154" s="177">
        <f>R155</f>
        <v>0.31975019999999998</v>
      </c>
      <c r="S154" s="176"/>
      <c r="T154" s="178">
        <f>T155</f>
        <v>0</v>
      </c>
      <c r="AR154" s="179" t="s">
        <v>84</v>
      </c>
      <c r="AT154" s="180" t="s">
        <v>74</v>
      </c>
      <c r="AU154" s="180" t="s">
        <v>80</v>
      </c>
      <c r="AY154" s="179" t="s">
        <v>123</v>
      </c>
      <c r="BK154" s="181">
        <f>BK155</f>
        <v>0</v>
      </c>
    </row>
    <row r="155" spans="1:65" s="2" customFormat="1" ht="24.15" customHeight="1">
      <c r="A155" s="31"/>
      <c r="B155" s="32"/>
      <c r="C155" s="184" t="s">
        <v>213</v>
      </c>
      <c r="D155" s="184" t="s">
        <v>125</v>
      </c>
      <c r="E155" s="185" t="s">
        <v>208</v>
      </c>
      <c r="F155" s="186" t="s">
        <v>209</v>
      </c>
      <c r="G155" s="187" t="s">
        <v>128</v>
      </c>
      <c r="H155" s="188">
        <v>20.79</v>
      </c>
      <c r="I155" s="189"/>
      <c r="J155" s="188">
        <f>ROUND(I155*H155,3)</f>
        <v>0</v>
      </c>
      <c r="K155" s="190"/>
      <c r="L155" s="36"/>
      <c r="M155" s="191" t="s">
        <v>1</v>
      </c>
      <c r="N155" s="192" t="s">
        <v>41</v>
      </c>
      <c r="O155" s="68"/>
      <c r="P155" s="193">
        <f>O155*H155</f>
        <v>0</v>
      </c>
      <c r="Q155" s="193">
        <v>1.538E-2</v>
      </c>
      <c r="R155" s="193">
        <f>Q155*H155</f>
        <v>0.31975019999999998</v>
      </c>
      <c r="S155" s="193">
        <v>0</v>
      </c>
      <c r="T155" s="194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5" t="s">
        <v>186</v>
      </c>
      <c r="AT155" s="195" t="s">
        <v>125</v>
      </c>
      <c r="AU155" s="195" t="s">
        <v>84</v>
      </c>
      <c r="AY155" s="14" t="s">
        <v>123</v>
      </c>
      <c r="BE155" s="196">
        <f>IF(N155="základná",J155,0)</f>
        <v>0</v>
      </c>
      <c r="BF155" s="196">
        <f>IF(N155="znížená",J155,0)</f>
        <v>0</v>
      </c>
      <c r="BG155" s="196">
        <f>IF(N155="zákl. prenesená",J155,0)</f>
        <v>0</v>
      </c>
      <c r="BH155" s="196">
        <f>IF(N155="zníž. prenesená",J155,0)</f>
        <v>0</v>
      </c>
      <c r="BI155" s="196">
        <f>IF(N155="nulová",J155,0)</f>
        <v>0</v>
      </c>
      <c r="BJ155" s="14" t="s">
        <v>84</v>
      </c>
      <c r="BK155" s="197">
        <f>ROUND(I155*H155,3)</f>
        <v>0</v>
      </c>
      <c r="BL155" s="14" t="s">
        <v>186</v>
      </c>
      <c r="BM155" s="195" t="s">
        <v>322</v>
      </c>
    </row>
    <row r="156" spans="1:65" s="12" customFormat="1" ht="22.95" customHeight="1">
      <c r="B156" s="168"/>
      <c r="C156" s="169"/>
      <c r="D156" s="170" t="s">
        <v>74</v>
      </c>
      <c r="E156" s="182" t="s">
        <v>211</v>
      </c>
      <c r="F156" s="182" t="s">
        <v>323</v>
      </c>
      <c r="G156" s="169"/>
      <c r="H156" s="169"/>
      <c r="I156" s="172"/>
      <c r="J156" s="183">
        <f>BK156</f>
        <v>0</v>
      </c>
      <c r="K156" s="169"/>
      <c r="L156" s="174"/>
      <c r="M156" s="175"/>
      <c r="N156" s="176"/>
      <c r="O156" s="176"/>
      <c r="P156" s="177">
        <f>P157</f>
        <v>0</v>
      </c>
      <c r="Q156" s="176"/>
      <c r="R156" s="177">
        <f>R157</f>
        <v>0.14282729999999999</v>
      </c>
      <c r="S156" s="176"/>
      <c r="T156" s="178">
        <f>T157</f>
        <v>0</v>
      </c>
      <c r="AR156" s="179" t="s">
        <v>84</v>
      </c>
      <c r="AT156" s="180" t="s">
        <v>74</v>
      </c>
      <c r="AU156" s="180" t="s">
        <v>80</v>
      </c>
      <c r="AY156" s="179" t="s">
        <v>123</v>
      </c>
      <c r="BK156" s="181">
        <f>BK157</f>
        <v>0</v>
      </c>
    </row>
    <row r="157" spans="1:65" s="2" customFormat="1" ht="14.4" customHeight="1">
      <c r="A157" s="31"/>
      <c r="B157" s="32"/>
      <c r="C157" s="184" t="s">
        <v>170</v>
      </c>
      <c r="D157" s="184" t="s">
        <v>125</v>
      </c>
      <c r="E157" s="185" t="s">
        <v>214</v>
      </c>
      <c r="F157" s="186" t="s">
        <v>215</v>
      </c>
      <c r="G157" s="187" t="s">
        <v>128</v>
      </c>
      <c r="H157" s="188">
        <v>20.79</v>
      </c>
      <c r="I157" s="189"/>
      <c r="J157" s="188">
        <f>ROUND(I157*H157,3)</f>
        <v>0</v>
      </c>
      <c r="K157" s="190"/>
      <c r="L157" s="36"/>
      <c r="M157" s="191" t="s">
        <v>1</v>
      </c>
      <c r="N157" s="192" t="s">
        <v>41</v>
      </c>
      <c r="O157" s="68"/>
      <c r="P157" s="193">
        <f>O157*H157</f>
        <v>0</v>
      </c>
      <c r="Q157" s="193">
        <v>6.8700000000000002E-3</v>
      </c>
      <c r="R157" s="193">
        <f>Q157*H157</f>
        <v>0.14282729999999999</v>
      </c>
      <c r="S157" s="193">
        <v>0</v>
      </c>
      <c r="T157" s="194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5" t="s">
        <v>186</v>
      </c>
      <c r="AT157" s="195" t="s">
        <v>125</v>
      </c>
      <c r="AU157" s="195" t="s">
        <v>84</v>
      </c>
      <c r="AY157" s="14" t="s">
        <v>123</v>
      </c>
      <c r="BE157" s="196">
        <f>IF(N157="základná",J157,0)</f>
        <v>0</v>
      </c>
      <c r="BF157" s="196">
        <f>IF(N157="znížená",J157,0)</f>
        <v>0</v>
      </c>
      <c r="BG157" s="196">
        <f>IF(N157="zákl. prenesená",J157,0)</f>
        <v>0</v>
      </c>
      <c r="BH157" s="196">
        <f>IF(N157="zníž. prenesená",J157,0)</f>
        <v>0</v>
      </c>
      <c r="BI157" s="196">
        <f>IF(N157="nulová",J157,0)</f>
        <v>0</v>
      </c>
      <c r="BJ157" s="14" t="s">
        <v>84</v>
      </c>
      <c r="BK157" s="197">
        <f>ROUND(I157*H157,3)</f>
        <v>0</v>
      </c>
      <c r="BL157" s="14" t="s">
        <v>186</v>
      </c>
      <c r="BM157" s="195" t="s">
        <v>324</v>
      </c>
    </row>
    <row r="158" spans="1:65" s="12" customFormat="1" ht="22.95" customHeight="1">
      <c r="B158" s="168"/>
      <c r="C158" s="169"/>
      <c r="D158" s="170" t="s">
        <v>74</v>
      </c>
      <c r="E158" s="182" t="s">
        <v>217</v>
      </c>
      <c r="F158" s="182" t="s">
        <v>325</v>
      </c>
      <c r="G158" s="169"/>
      <c r="H158" s="169"/>
      <c r="I158" s="172"/>
      <c r="J158" s="183">
        <f>BK158</f>
        <v>0</v>
      </c>
      <c r="K158" s="169"/>
      <c r="L158" s="174"/>
      <c r="M158" s="175"/>
      <c r="N158" s="176"/>
      <c r="O158" s="176"/>
      <c r="P158" s="177">
        <f>P159</f>
        <v>0</v>
      </c>
      <c r="Q158" s="176"/>
      <c r="R158" s="177">
        <f>R159</f>
        <v>2.0790000000000001E-4</v>
      </c>
      <c r="S158" s="176"/>
      <c r="T158" s="178">
        <f>T159</f>
        <v>0</v>
      </c>
      <c r="AR158" s="179" t="s">
        <v>84</v>
      </c>
      <c r="AT158" s="180" t="s">
        <v>74</v>
      </c>
      <c r="AU158" s="180" t="s">
        <v>80</v>
      </c>
      <c r="AY158" s="179" t="s">
        <v>123</v>
      </c>
      <c r="BK158" s="181">
        <f>BK159</f>
        <v>0</v>
      </c>
    </row>
    <row r="159" spans="1:65" s="2" customFormat="1" ht="14.4" customHeight="1">
      <c r="A159" s="31"/>
      <c r="B159" s="32"/>
      <c r="C159" s="184" t="s">
        <v>222</v>
      </c>
      <c r="D159" s="184" t="s">
        <v>125</v>
      </c>
      <c r="E159" s="185" t="s">
        <v>227</v>
      </c>
      <c r="F159" s="186" t="s">
        <v>228</v>
      </c>
      <c r="G159" s="187" t="s">
        <v>128</v>
      </c>
      <c r="H159" s="188">
        <v>20.79</v>
      </c>
      <c r="I159" s="189"/>
      <c r="J159" s="188">
        <f>ROUND(I159*H159,3)</f>
        <v>0</v>
      </c>
      <c r="K159" s="190"/>
      <c r="L159" s="36"/>
      <c r="M159" s="191" t="s">
        <v>1</v>
      </c>
      <c r="N159" s="192" t="s">
        <v>41</v>
      </c>
      <c r="O159" s="68"/>
      <c r="P159" s="193">
        <f>O159*H159</f>
        <v>0</v>
      </c>
      <c r="Q159" s="193">
        <v>1.0000000000000001E-5</v>
      </c>
      <c r="R159" s="193">
        <f>Q159*H159</f>
        <v>2.0790000000000001E-4</v>
      </c>
      <c r="S159" s="193">
        <v>0</v>
      </c>
      <c r="T159" s="194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5" t="s">
        <v>186</v>
      </c>
      <c r="AT159" s="195" t="s">
        <v>125</v>
      </c>
      <c r="AU159" s="195" t="s">
        <v>84</v>
      </c>
      <c r="AY159" s="14" t="s">
        <v>123</v>
      </c>
      <c r="BE159" s="196">
        <f>IF(N159="základná",J159,0)</f>
        <v>0</v>
      </c>
      <c r="BF159" s="196">
        <f>IF(N159="znížená",J159,0)</f>
        <v>0</v>
      </c>
      <c r="BG159" s="196">
        <f>IF(N159="zákl. prenesená",J159,0)</f>
        <v>0</v>
      </c>
      <c r="BH159" s="196">
        <f>IF(N159="zníž. prenesená",J159,0)</f>
        <v>0</v>
      </c>
      <c r="BI159" s="196">
        <f>IF(N159="nulová",J159,0)</f>
        <v>0</v>
      </c>
      <c r="BJ159" s="14" t="s">
        <v>84</v>
      </c>
      <c r="BK159" s="197">
        <f>ROUND(I159*H159,3)</f>
        <v>0</v>
      </c>
      <c r="BL159" s="14" t="s">
        <v>186</v>
      </c>
      <c r="BM159" s="195" t="s">
        <v>326</v>
      </c>
    </row>
    <row r="160" spans="1:65" s="12" customFormat="1" ht="22.95" customHeight="1">
      <c r="B160" s="168"/>
      <c r="C160" s="169"/>
      <c r="D160" s="170" t="s">
        <v>74</v>
      </c>
      <c r="E160" s="182" t="s">
        <v>230</v>
      </c>
      <c r="F160" s="182" t="s">
        <v>327</v>
      </c>
      <c r="G160" s="169"/>
      <c r="H160" s="169"/>
      <c r="I160" s="172"/>
      <c r="J160" s="183">
        <f>BK160</f>
        <v>0</v>
      </c>
      <c r="K160" s="169"/>
      <c r="L160" s="174"/>
      <c r="M160" s="175"/>
      <c r="N160" s="176"/>
      <c r="O160" s="176"/>
      <c r="P160" s="177">
        <f>SUM(P161:P165)</f>
        <v>0</v>
      </c>
      <c r="Q160" s="176"/>
      <c r="R160" s="177">
        <f>SUM(R161:R165)</f>
        <v>1131.0569800000001</v>
      </c>
      <c r="S160" s="176"/>
      <c r="T160" s="178">
        <f>SUM(T161:T165)</f>
        <v>0</v>
      </c>
      <c r="AR160" s="179" t="s">
        <v>84</v>
      </c>
      <c r="AT160" s="180" t="s">
        <v>74</v>
      </c>
      <c r="AU160" s="180" t="s">
        <v>80</v>
      </c>
      <c r="AY160" s="179" t="s">
        <v>123</v>
      </c>
      <c r="BK160" s="181">
        <f>SUM(BK161:BK165)</f>
        <v>0</v>
      </c>
    </row>
    <row r="161" spans="1:65" s="2" customFormat="1" ht="24.15" customHeight="1">
      <c r="A161" s="31"/>
      <c r="B161" s="32"/>
      <c r="C161" s="184" t="s">
        <v>226</v>
      </c>
      <c r="D161" s="184" t="s">
        <v>125</v>
      </c>
      <c r="E161" s="185" t="s">
        <v>233</v>
      </c>
      <c r="F161" s="186" t="s">
        <v>234</v>
      </c>
      <c r="G161" s="187" t="s">
        <v>184</v>
      </c>
      <c r="H161" s="188">
        <v>1</v>
      </c>
      <c r="I161" s="189"/>
      <c r="J161" s="188">
        <f>ROUND(I161*H161,3)</f>
        <v>0</v>
      </c>
      <c r="K161" s="190"/>
      <c r="L161" s="36"/>
      <c r="M161" s="191" t="s">
        <v>1</v>
      </c>
      <c r="N161" s="192" t="s">
        <v>41</v>
      </c>
      <c r="O161" s="68"/>
      <c r="P161" s="193">
        <f>O161*H161</f>
        <v>0</v>
      </c>
      <c r="Q161" s="193">
        <v>4.2999999999999999E-4</v>
      </c>
      <c r="R161" s="193">
        <f>Q161*H161</f>
        <v>4.2999999999999999E-4</v>
      </c>
      <c r="S161" s="193">
        <v>0</v>
      </c>
      <c r="T161" s="194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5" t="s">
        <v>186</v>
      </c>
      <c r="AT161" s="195" t="s">
        <v>125</v>
      </c>
      <c r="AU161" s="195" t="s">
        <v>84</v>
      </c>
      <c r="AY161" s="14" t="s">
        <v>123</v>
      </c>
      <c r="BE161" s="196">
        <f>IF(N161="základná",J161,0)</f>
        <v>0</v>
      </c>
      <c r="BF161" s="196">
        <f>IF(N161="znížená",J161,0)</f>
        <v>0</v>
      </c>
      <c r="BG161" s="196">
        <f>IF(N161="zákl. prenesená",J161,0)</f>
        <v>0</v>
      </c>
      <c r="BH161" s="196">
        <f>IF(N161="zníž. prenesená",J161,0)</f>
        <v>0</v>
      </c>
      <c r="BI161" s="196">
        <f>IF(N161="nulová",J161,0)</f>
        <v>0</v>
      </c>
      <c r="BJ161" s="14" t="s">
        <v>84</v>
      </c>
      <c r="BK161" s="197">
        <f>ROUND(I161*H161,3)</f>
        <v>0</v>
      </c>
      <c r="BL161" s="14" t="s">
        <v>186</v>
      </c>
      <c r="BM161" s="195" t="s">
        <v>328</v>
      </c>
    </row>
    <row r="162" spans="1:65" s="2" customFormat="1" ht="24.15" customHeight="1">
      <c r="A162" s="31"/>
      <c r="B162" s="32"/>
      <c r="C162" s="184" t="s">
        <v>232</v>
      </c>
      <c r="D162" s="184" t="s">
        <v>125</v>
      </c>
      <c r="E162" s="185" t="s">
        <v>237</v>
      </c>
      <c r="F162" s="186" t="s">
        <v>238</v>
      </c>
      <c r="G162" s="187" t="s">
        <v>190</v>
      </c>
      <c r="H162" s="188">
        <v>240</v>
      </c>
      <c r="I162" s="189"/>
      <c r="J162" s="188">
        <f>ROUND(I162*H162,3)</f>
        <v>0</v>
      </c>
      <c r="K162" s="190"/>
      <c r="L162" s="36"/>
      <c r="M162" s="191" t="s">
        <v>1</v>
      </c>
      <c r="N162" s="192" t="s">
        <v>41</v>
      </c>
      <c r="O162" s="68"/>
      <c r="P162" s="193">
        <f>O162*H162</f>
        <v>0</v>
      </c>
      <c r="Q162" s="193">
        <v>5.0000000000000002E-5</v>
      </c>
      <c r="R162" s="193">
        <f>Q162*H162</f>
        <v>1.2E-2</v>
      </c>
      <c r="S162" s="193">
        <v>0</v>
      </c>
      <c r="T162" s="194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5" t="s">
        <v>186</v>
      </c>
      <c r="AT162" s="195" t="s">
        <v>125</v>
      </c>
      <c r="AU162" s="195" t="s">
        <v>84</v>
      </c>
      <c r="AY162" s="14" t="s">
        <v>123</v>
      </c>
      <c r="BE162" s="196">
        <f>IF(N162="základná",J162,0)</f>
        <v>0</v>
      </c>
      <c r="BF162" s="196">
        <f>IF(N162="znížená",J162,0)</f>
        <v>0</v>
      </c>
      <c r="BG162" s="196">
        <f>IF(N162="zákl. prenesená",J162,0)</f>
        <v>0</v>
      </c>
      <c r="BH162" s="196">
        <f>IF(N162="zníž. prenesená",J162,0)</f>
        <v>0</v>
      </c>
      <c r="BI162" s="196">
        <f>IF(N162="nulová",J162,0)</f>
        <v>0</v>
      </c>
      <c r="BJ162" s="14" t="s">
        <v>84</v>
      </c>
      <c r="BK162" s="197">
        <f>ROUND(I162*H162,3)</f>
        <v>0</v>
      </c>
      <c r="BL162" s="14" t="s">
        <v>186</v>
      </c>
      <c r="BM162" s="195" t="s">
        <v>329</v>
      </c>
    </row>
    <row r="163" spans="1:65" s="2" customFormat="1" ht="14.4" customHeight="1">
      <c r="A163" s="31"/>
      <c r="B163" s="32"/>
      <c r="C163" s="198" t="s">
        <v>236</v>
      </c>
      <c r="D163" s="198" t="s">
        <v>187</v>
      </c>
      <c r="E163" s="199" t="s">
        <v>241</v>
      </c>
      <c r="F163" s="200" t="s">
        <v>242</v>
      </c>
      <c r="G163" s="201" t="s">
        <v>190</v>
      </c>
      <c r="H163" s="202">
        <v>240</v>
      </c>
      <c r="I163" s="203"/>
      <c r="J163" s="202">
        <f>ROUND(I163*H163,3)</f>
        <v>0</v>
      </c>
      <c r="K163" s="204"/>
      <c r="L163" s="205"/>
      <c r="M163" s="206" t="s">
        <v>1</v>
      </c>
      <c r="N163" s="207" t="s">
        <v>41</v>
      </c>
      <c r="O163" s="68"/>
      <c r="P163" s="193">
        <f>O163*H163</f>
        <v>0</v>
      </c>
      <c r="Q163" s="193">
        <v>1</v>
      </c>
      <c r="R163" s="193">
        <f>Q163*H163</f>
        <v>240</v>
      </c>
      <c r="S163" s="193">
        <v>0</v>
      </c>
      <c r="T163" s="194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5" t="s">
        <v>185</v>
      </c>
      <c r="AT163" s="195" t="s">
        <v>187</v>
      </c>
      <c r="AU163" s="195" t="s">
        <v>84</v>
      </c>
      <c r="AY163" s="14" t="s">
        <v>123</v>
      </c>
      <c r="BE163" s="196">
        <f>IF(N163="základná",J163,0)</f>
        <v>0</v>
      </c>
      <c r="BF163" s="196">
        <f>IF(N163="znížená",J163,0)</f>
        <v>0</v>
      </c>
      <c r="BG163" s="196">
        <f>IF(N163="zákl. prenesená",J163,0)</f>
        <v>0</v>
      </c>
      <c r="BH163" s="196">
        <f>IF(N163="zníž. prenesená",J163,0)</f>
        <v>0</v>
      </c>
      <c r="BI163" s="196">
        <f>IF(N163="nulová",J163,0)</f>
        <v>0</v>
      </c>
      <c r="BJ163" s="14" t="s">
        <v>84</v>
      </c>
      <c r="BK163" s="197">
        <f>ROUND(I163*H163,3)</f>
        <v>0</v>
      </c>
      <c r="BL163" s="14" t="s">
        <v>186</v>
      </c>
      <c r="BM163" s="195" t="s">
        <v>330</v>
      </c>
    </row>
    <row r="164" spans="1:65" s="2" customFormat="1" ht="24.15" customHeight="1">
      <c r="A164" s="31"/>
      <c r="B164" s="32"/>
      <c r="C164" s="184" t="s">
        <v>240</v>
      </c>
      <c r="D164" s="184" t="s">
        <v>125</v>
      </c>
      <c r="E164" s="185" t="s">
        <v>245</v>
      </c>
      <c r="F164" s="186" t="s">
        <v>246</v>
      </c>
      <c r="G164" s="187" t="s">
        <v>190</v>
      </c>
      <c r="H164" s="188">
        <v>891</v>
      </c>
      <c r="I164" s="189"/>
      <c r="J164" s="188">
        <f>ROUND(I164*H164,3)</f>
        <v>0</v>
      </c>
      <c r="K164" s="190"/>
      <c r="L164" s="36"/>
      <c r="M164" s="191" t="s">
        <v>1</v>
      </c>
      <c r="N164" s="192" t="s">
        <v>41</v>
      </c>
      <c r="O164" s="68"/>
      <c r="P164" s="193">
        <f>O164*H164</f>
        <v>0</v>
      </c>
      <c r="Q164" s="193">
        <v>5.0000000000000002E-5</v>
      </c>
      <c r="R164" s="193">
        <f>Q164*H164</f>
        <v>4.4549999999999999E-2</v>
      </c>
      <c r="S164" s="193">
        <v>0</v>
      </c>
      <c r="T164" s="194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5" t="s">
        <v>186</v>
      </c>
      <c r="AT164" s="195" t="s">
        <v>125</v>
      </c>
      <c r="AU164" s="195" t="s">
        <v>84</v>
      </c>
      <c r="AY164" s="14" t="s">
        <v>123</v>
      </c>
      <c r="BE164" s="196">
        <f>IF(N164="základná",J164,0)</f>
        <v>0</v>
      </c>
      <c r="BF164" s="196">
        <f>IF(N164="znížená",J164,0)</f>
        <v>0</v>
      </c>
      <c r="BG164" s="196">
        <f>IF(N164="zákl. prenesená",J164,0)</f>
        <v>0</v>
      </c>
      <c r="BH164" s="196">
        <f>IF(N164="zníž. prenesená",J164,0)</f>
        <v>0</v>
      </c>
      <c r="BI164" s="196">
        <f>IF(N164="nulová",J164,0)</f>
        <v>0</v>
      </c>
      <c r="BJ164" s="14" t="s">
        <v>84</v>
      </c>
      <c r="BK164" s="197">
        <f>ROUND(I164*H164,3)</f>
        <v>0</v>
      </c>
      <c r="BL164" s="14" t="s">
        <v>186</v>
      </c>
      <c r="BM164" s="195" t="s">
        <v>331</v>
      </c>
    </row>
    <row r="165" spans="1:65" s="2" customFormat="1" ht="24.15" customHeight="1">
      <c r="A165" s="31"/>
      <c r="B165" s="32"/>
      <c r="C165" s="198" t="s">
        <v>244</v>
      </c>
      <c r="D165" s="198" t="s">
        <v>187</v>
      </c>
      <c r="E165" s="199" t="s">
        <v>249</v>
      </c>
      <c r="F165" s="200" t="s">
        <v>250</v>
      </c>
      <c r="G165" s="201" t="s">
        <v>190</v>
      </c>
      <c r="H165" s="202">
        <v>891</v>
      </c>
      <c r="I165" s="203"/>
      <c r="J165" s="202">
        <f>ROUND(I165*H165,3)</f>
        <v>0</v>
      </c>
      <c r="K165" s="204"/>
      <c r="L165" s="205"/>
      <c r="M165" s="206" t="s">
        <v>1</v>
      </c>
      <c r="N165" s="207" t="s">
        <v>41</v>
      </c>
      <c r="O165" s="68"/>
      <c r="P165" s="193">
        <f>O165*H165</f>
        <v>0</v>
      </c>
      <c r="Q165" s="193">
        <v>1</v>
      </c>
      <c r="R165" s="193">
        <f>Q165*H165</f>
        <v>891</v>
      </c>
      <c r="S165" s="193">
        <v>0</v>
      </c>
      <c r="T165" s="194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5" t="s">
        <v>185</v>
      </c>
      <c r="AT165" s="195" t="s">
        <v>187</v>
      </c>
      <c r="AU165" s="195" t="s">
        <v>84</v>
      </c>
      <c r="AY165" s="14" t="s">
        <v>123</v>
      </c>
      <c r="BE165" s="196">
        <f>IF(N165="základná",J165,0)</f>
        <v>0</v>
      </c>
      <c r="BF165" s="196">
        <f>IF(N165="znížená",J165,0)</f>
        <v>0</v>
      </c>
      <c r="BG165" s="196">
        <f>IF(N165="zákl. prenesená",J165,0)</f>
        <v>0</v>
      </c>
      <c r="BH165" s="196">
        <f>IF(N165="zníž. prenesená",J165,0)</f>
        <v>0</v>
      </c>
      <c r="BI165" s="196">
        <f>IF(N165="nulová",J165,0)</f>
        <v>0</v>
      </c>
      <c r="BJ165" s="14" t="s">
        <v>84</v>
      </c>
      <c r="BK165" s="197">
        <f>ROUND(I165*H165,3)</f>
        <v>0</v>
      </c>
      <c r="BL165" s="14" t="s">
        <v>186</v>
      </c>
      <c r="BM165" s="195" t="s">
        <v>332</v>
      </c>
    </row>
    <row r="166" spans="1:65" s="12" customFormat="1" ht="22.95" customHeight="1">
      <c r="B166" s="168"/>
      <c r="C166" s="169"/>
      <c r="D166" s="170" t="s">
        <v>74</v>
      </c>
      <c r="E166" s="182" t="s">
        <v>252</v>
      </c>
      <c r="F166" s="182" t="s">
        <v>333</v>
      </c>
      <c r="G166" s="169"/>
      <c r="H166" s="169"/>
      <c r="I166" s="172"/>
      <c r="J166" s="183">
        <f>BK166</f>
        <v>0</v>
      </c>
      <c r="K166" s="169"/>
      <c r="L166" s="174"/>
      <c r="M166" s="175"/>
      <c r="N166" s="176"/>
      <c r="O166" s="176"/>
      <c r="P166" s="177">
        <f>SUM(P167:P170)</f>
        <v>0</v>
      </c>
      <c r="Q166" s="176"/>
      <c r="R166" s="177">
        <f>SUM(R167:R170)</f>
        <v>0.15202499999999999</v>
      </c>
      <c r="S166" s="176"/>
      <c r="T166" s="178">
        <f>SUM(T167:T170)</f>
        <v>0</v>
      </c>
      <c r="AR166" s="179" t="s">
        <v>84</v>
      </c>
      <c r="AT166" s="180" t="s">
        <v>74</v>
      </c>
      <c r="AU166" s="180" t="s">
        <v>80</v>
      </c>
      <c r="AY166" s="179" t="s">
        <v>123</v>
      </c>
      <c r="BK166" s="181">
        <f>SUM(BK167:BK170)</f>
        <v>0</v>
      </c>
    </row>
    <row r="167" spans="1:65" s="2" customFormat="1" ht="37.950000000000003" customHeight="1">
      <c r="A167" s="31"/>
      <c r="B167" s="32"/>
      <c r="C167" s="184" t="s">
        <v>248</v>
      </c>
      <c r="D167" s="184" t="s">
        <v>125</v>
      </c>
      <c r="E167" s="185" t="s">
        <v>255</v>
      </c>
      <c r="F167" s="186" t="s">
        <v>256</v>
      </c>
      <c r="G167" s="187" t="s">
        <v>128</v>
      </c>
      <c r="H167" s="188">
        <v>9.25</v>
      </c>
      <c r="I167" s="189"/>
      <c r="J167" s="188">
        <f>ROUND(I167*H167,3)</f>
        <v>0</v>
      </c>
      <c r="K167" s="190"/>
      <c r="L167" s="36"/>
      <c r="M167" s="191" t="s">
        <v>1</v>
      </c>
      <c r="N167" s="192" t="s">
        <v>41</v>
      </c>
      <c r="O167" s="68"/>
      <c r="P167" s="193">
        <f>O167*H167</f>
        <v>0</v>
      </c>
      <c r="Q167" s="193">
        <v>9.7999999999999997E-4</v>
      </c>
      <c r="R167" s="193">
        <f>Q167*H167</f>
        <v>9.0650000000000001E-3</v>
      </c>
      <c r="S167" s="193">
        <v>0</v>
      </c>
      <c r="T167" s="194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5" t="s">
        <v>186</v>
      </c>
      <c r="AT167" s="195" t="s">
        <v>125</v>
      </c>
      <c r="AU167" s="195" t="s">
        <v>84</v>
      </c>
      <c r="AY167" s="14" t="s">
        <v>123</v>
      </c>
      <c r="BE167" s="196">
        <f>IF(N167="základná",J167,0)</f>
        <v>0</v>
      </c>
      <c r="BF167" s="196">
        <f>IF(N167="znížená",J167,0)</f>
        <v>0</v>
      </c>
      <c r="BG167" s="196">
        <f>IF(N167="zákl. prenesená",J167,0)</f>
        <v>0</v>
      </c>
      <c r="BH167" s="196">
        <f>IF(N167="zníž. prenesená",J167,0)</f>
        <v>0</v>
      </c>
      <c r="BI167" s="196">
        <f>IF(N167="nulová",J167,0)</f>
        <v>0</v>
      </c>
      <c r="BJ167" s="14" t="s">
        <v>84</v>
      </c>
      <c r="BK167" s="197">
        <f>ROUND(I167*H167,3)</f>
        <v>0</v>
      </c>
      <c r="BL167" s="14" t="s">
        <v>186</v>
      </c>
      <c r="BM167" s="195" t="s">
        <v>334</v>
      </c>
    </row>
    <row r="168" spans="1:65" s="2" customFormat="1" ht="14.4" customHeight="1">
      <c r="A168" s="31"/>
      <c r="B168" s="32"/>
      <c r="C168" s="198" t="s">
        <v>254</v>
      </c>
      <c r="D168" s="198" t="s">
        <v>187</v>
      </c>
      <c r="E168" s="199" t="s">
        <v>259</v>
      </c>
      <c r="F168" s="200" t="s">
        <v>260</v>
      </c>
      <c r="G168" s="201" t="s">
        <v>184</v>
      </c>
      <c r="H168" s="202">
        <v>7</v>
      </c>
      <c r="I168" s="203"/>
      <c r="J168" s="202">
        <f>ROUND(I168*H168,3)</f>
        <v>0</v>
      </c>
      <c r="K168" s="204"/>
      <c r="L168" s="205"/>
      <c r="M168" s="206" t="s">
        <v>1</v>
      </c>
      <c r="N168" s="207" t="s">
        <v>41</v>
      </c>
      <c r="O168" s="68"/>
      <c r="P168" s="193">
        <f>O168*H168</f>
        <v>0</v>
      </c>
      <c r="Q168" s="193">
        <v>0.02</v>
      </c>
      <c r="R168" s="193">
        <f>Q168*H168</f>
        <v>0.14000000000000001</v>
      </c>
      <c r="S168" s="193">
        <v>0</v>
      </c>
      <c r="T168" s="194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5" t="s">
        <v>185</v>
      </c>
      <c r="AT168" s="195" t="s">
        <v>187</v>
      </c>
      <c r="AU168" s="195" t="s">
        <v>84</v>
      </c>
      <c r="AY168" s="14" t="s">
        <v>123</v>
      </c>
      <c r="BE168" s="196">
        <f>IF(N168="základná",J168,0)</f>
        <v>0</v>
      </c>
      <c r="BF168" s="196">
        <f>IF(N168="znížená",J168,0)</f>
        <v>0</v>
      </c>
      <c r="BG168" s="196">
        <f>IF(N168="zákl. prenesená",J168,0)</f>
        <v>0</v>
      </c>
      <c r="BH168" s="196">
        <f>IF(N168="zníž. prenesená",J168,0)</f>
        <v>0</v>
      </c>
      <c r="BI168" s="196">
        <f>IF(N168="nulová",J168,0)</f>
        <v>0</v>
      </c>
      <c r="BJ168" s="14" t="s">
        <v>84</v>
      </c>
      <c r="BK168" s="197">
        <f>ROUND(I168*H168,3)</f>
        <v>0</v>
      </c>
      <c r="BL168" s="14" t="s">
        <v>186</v>
      </c>
      <c r="BM168" s="195" t="s">
        <v>335</v>
      </c>
    </row>
    <row r="169" spans="1:65" s="2" customFormat="1" ht="14.4" customHeight="1">
      <c r="A169" s="31"/>
      <c r="B169" s="32"/>
      <c r="C169" s="198" t="s">
        <v>258</v>
      </c>
      <c r="D169" s="198" t="s">
        <v>187</v>
      </c>
      <c r="E169" s="199" t="s">
        <v>262</v>
      </c>
      <c r="F169" s="200" t="s">
        <v>263</v>
      </c>
      <c r="G169" s="201" t="s">
        <v>184</v>
      </c>
      <c r="H169" s="202">
        <v>24</v>
      </c>
      <c r="I169" s="203"/>
      <c r="J169" s="202">
        <f>ROUND(I169*H169,3)</f>
        <v>0</v>
      </c>
      <c r="K169" s="204"/>
      <c r="L169" s="205"/>
      <c r="M169" s="206" t="s">
        <v>1</v>
      </c>
      <c r="N169" s="207" t="s">
        <v>41</v>
      </c>
      <c r="O169" s="68"/>
      <c r="P169" s="193">
        <f>O169*H169</f>
        <v>0</v>
      </c>
      <c r="Q169" s="193">
        <v>4.0000000000000003E-5</v>
      </c>
      <c r="R169" s="193">
        <f>Q169*H169</f>
        <v>9.6000000000000013E-4</v>
      </c>
      <c r="S169" s="193">
        <v>0</v>
      </c>
      <c r="T169" s="194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5" t="s">
        <v>185</v>
      </c>
      <c r="AT169" s="195" t="s">
        <v>187</v>
      </c>
      <c r="AU169" s="195" t="s">
        <v>84</v>
      </c>
      <c r="AY169" s="14" t="s">
        <v>123</v>
      </c>
      <c r="BE169" s="196">
        <f>IF(N169="základná",J169,0)</f>
        <v>0</v>
      </c>
      <c r="BF169" s="196">
        <f>IF(N169="znížená",J169,0)</f>
        <v>0</v>
      </c>
      <c r="BG169" s="196">
        <f>IF(N169="zákl. prenesená",J169,0)</f>
        <v>0</v>
      </c>
      <c r="BH169" s="196">
        <f>IF(N169="zníž. prenesená",J169,0)</f>
        <v>0</v>
      </c>
      <c r="BI169" s="196">
        <f>IF(N169="nulová",J169,0)</f>
        <v>0</v>
      </c>
      <c r="BJ169" s="14" t="s">
        <v>84</v>
      </c>
      <c r="BK169" s="197">
        <f>ROUND(I169*H169,3)</f>
        <v>0</v>
      </c>
      <c r="BL169" s="14" t="s">
        <v>186</v>
      </c>
      <c r="BM169" s="195" t="s">
        <v>336</v>
      </c>
    </row>
    <row r="170" spans="1:65" s="2" customFormat="1" ht="14.4" customHeight="1">
      <c r="A170" s="31"/>
      <c r="B170" s="32"/>
      <c r="C170" s="198" t="s">
        <v>185</v>
      </c>
      <c r="D170" s="198" t="s">
        <v>187</v>
      </c>
      <c r="E170" s="199" t="s">
        <v>266</v>
      </c>
      <c r="F170" s="200" t="s">
        <v>267</v>
      </c>
      <c r="G170" s="201" t="s">
        <v>128</v>
      </c>
      <c r="H170" s="202">
        <v>2</v>
      </c>
      <c r="I170" s="203"/>
      <c r="J170" s="202">
        <f>ROUND(I170*H170,3)</f>
        <v>0</v>
      </c>
      <c r="K170" s="204"/>
      <c r="L170" s="205"/>
      <c r="M170" s="208" t="s">
        <v>1</v>
      </c>
      <c r="N170" s="209" t="s">
        <v>41</v>
      </c>
      <c r="O170" s="210"/>
      <c r="P170" s="211">
        <f>O170*H170</f>
        <v>0</v>
      </c>
      <c r="Q170" s="211">
        <v>1E-3</v>
      </c>
      <c r="R170" s="211">
        <f>Q170*H170</f>
        <v>2E-3</v>
      </c>
      <c r="S170" s="211">
        <v>0</v>
      </c>
      <c r="T170" s="212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5" t="s">
        <v>185</v>
      </c>
      <c r="AT170" s="195" t="s">
        <v>187</v>
      </c>
      <c r="AU170" s="195" t="s">
        <v>84</v>
      </c>
      <c r="AY170" s="14" t="s">
        <v>123</v>
      </c>
      <c r="BE170" s="196">
        <f>IF(N170="základná",J170,0)</f>
        <v>0</v>
      </c>
      <c r="BF170" s="196">
        <f>IF(N170="znížená",J170,0)</f>
        <v>0</v>
      </c>
      <c r="BG170" s="196">
        <f>IF(N170="zákl. prenesená",J170,0)</f>
        <v>0</v>
      </c>
      <c r="BH170" s="196">
        <f>IF(N170="zníž. prenesená",J170,0)</f>
        <v>0</v>
      </c>
      <c r="BI170" s="196">
        <f>IF(N170="nulová",J170,0)</f>
        <v>0</v>
      </c>
      <c r="BJ170" s="14" t="s">
        <v>84</v>
      </c>
      <c r="BK170" s="197">
        <f>ROUND(I170*H170,3)</f>
        <v>0</v>
      </c>
      <c r="BL170" s="14" t="s">
        <v>186</v>
      </c>
      <c r="BM170" s="195" t="s">
        <v>337</v>
      </c>
    </row>
    <row r="171" spans="1:65" s="2" customFormat="1" ht="6.9" customHeight="1">
      <c r="A171" s="31"/>
      <c r="B171" s="51"/>
      <c r="C171" s="52"/>
      <c r="D171" s="52"/>
      <c r="E171" s="52"/>
      <c r="F171" s="52"/>
      <c r="G171" s="52"/>
      <c r="H171" s="52"/>
      <c r="I171" s="52"/>
      <c r="J171" s="52"/>
      <c r="K171" s="52"/>
      <c r="L171" s="36"/>
      <c r="M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</row>
  </sheetData>
  <sheetProtection algorithmName="SHA-512" hashValue="2+5gFTltnZxQTxwmybXRSelUrQqwAaYD6O4HcO118WIJz5bi4OrupWBlgUa0O+r8Xbnrpv0EHtWlGdtT3XiyJw==" saltValue="3KbtFIeh7d6hnoXd+501uVvPFZLvfD4piRw2wpnO8iDYsYUw1IDjyoFE1D9YgRk7V07pBiWuT/Q3WBiPiwau3w==" spinCount="100000" sheet="1" objects="1" scenarios="1" formatColumns="0" formatRows="0" autoFilter="0"/>
  <autoFilter ref="C126:K170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1"/>
  <sheetViews>
    <sheetView showGridLines="0" tabSelected="1" workbookViewId="0">
      <selection activeCell="F48" sqref="F48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4" t="s">
        <v>89</v>
      </c>
    </row>
    <row r="3" spans="1:46" s="1" customFormat="1" ht="6.9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75</v>
      </c>
    </row>
    <row r="4" spans="1:46" s="1" customFormat="1" ht="24.9" customHeight="1">
      <c r="B4" s="17"/>
      <c r="D4" s="107" t="s">
        <v>90</v>
      </c>
      <c r="L4" s="17"/>
      <c r="M4" s="108" t="s">
        <v>9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109" t="s">
        <v>14</v>
      </c>
      <c r="L6" s="17"/>
    </row>
    <row r="7" spans="1:46" s="1" customFormat="1" ht="16.5" customHeight="1">
      <c r="B7" s="17"/>
      <c r="E7" s="257" t="str">
        <f>'Rekapitulácia stavby'!K6</f>
        <v>VYBUDOVANIE CYKLOPRISTREŠKOV V MESTE ŽILINA</v>
      </c>
      <c r="F7" s="258"/>
      <c r="G7" s="258"/>
      <c r="H7" s="258"/>
      <c r="L7" s="17"/>
    </row>
    <row r="8" spans="1:46" s="2" customFormat="1" ht="12" customHeight="1">
      <c r="A8" s="31"/>
      <c r="B8" s="36"/>
      <c r="C8" s="31"/>
      <c r="D8" s="109" t="s">
        <v>91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59" t="s">
        <v>338</v>
      </c>
      <c r="F9" s="260"/>
      <c r="G9" s="260"/>
      <c r="H9" s="260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09" t="s">
        <v>16</v>
      </c>
      <c r="E11" s="31"/>
      <c r="F11" s="110" t="s">
        <v>1</v>
      </c>
      <c r="G11" s="31"/>
      <c r="H11" s="31"/>
      <c r="I11" s="109" t="s">
        <v>17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9" t="s">
        <v>18</v>
      </c>
      <c r="E12" s="31"/>
      <c r="F12" s="110" t="s">
        <v>19</v>
      </c>
      <c r="G12" s="31"/>
      <c r="H12" s="31"/>
      <c r="I12" s="109" t="s">
        <v>20</v>
      </c>
      <c r="J12" s="111" t="str">
        <f>'Rekapitulácia stavby'!AN8</f>
        <v>22. 4. 2021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5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09" t="s">
        <v>22</v>
      </c>
      <c r="E14" s="31"/>
      <c r="F14" s="31"/>
      <c r="G14" s="31"/>
      <c r="H14" s="31"/>
      <c r="I14" s="109" t="s">
        <v>23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0" t="s">
        <v>24</v>
      </c>
      <c r="F15" s="31"/>
      <c r="G15" s="31"/>
      <c r="H15" s="31"/>
      <c r="I15" s="109" t="s">
        <v>25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26</v>
      </c>
      <c r="E17" s="31"/>
      <c r="F17" s="31"/>
      <c r="G17" s="31"/>
      <c r="H17" s="31"/>
      <c r="I17" s="109" t="s">
        <v>23</v>
      </c>
      <c r="J17" s="27" t="str">
        <f>'Rekapitulácia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1" t="str">
        <f>'Rekapitulácia stavby'!E14</f>
        <v>Vyplň údaj</v>
      </c>
      <c r="F18" s="262"/>
      <c r="G18" s="262"/>
      <c r="H18" s="262"/>
      <c r="I18" s="109" t="s">
        <v>25</v>
      </c>
      <c r="J18" s="27" t="str">
        <f>'Rekapitulácia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28</v>
      </c>
      <c r="E20" s="31"/>
      <c r="F20" s="31"/>
      <c r="G20" s="31"/>
      <c r="H20" s="31"/>
      <c r="I20" s="109" t="s">
        <v>23</v>
      </c>
      <c r="J20" s="110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29</v>
      </c>
      <c r="F21" s="31"/>
      <c r="G21" s="31"/>
      <c r="H21" s="31"/>
      <c r="I21" s="109" t="s">
        <v>25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32</v>
      </c>
      <c r="E23" s="31"/>
      <c r="F23" s="31"/>
      <c r="G23" s="31"/>
      <c r="H23" s="31"/>
      <c r="I23" s="109" t="s">
        <v>23</v>
      </c>
      <c r="J23" s="110" t="str">
        <f>IF('Rekapitulácia stavby'!AN19="","",'Rekapitulácia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IF('Rekapitulácia stavby'!E20="","",'Rekapitulácia stavby'!E20)</f>
        <v xml:space="preserve"> </v>
      </c>
      <c r="F24" s="31"/>
      <c r="G24" s="31"/>
      <c r="H24" s="31"/>
      <c r="I24" s="109" t="s">
        <v>25</v>
      </c>
      <c r="J24" s="110" t="str">
        <f>IF('Rekapitulácia stavby'!AN20="","",'Rekapitulácia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34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3" t="s">
        <v>1</v>
      </c>
      <c r="F27" s="263"/>
      <c r="G27" s="263"/>
      <c r="H27" s="26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35</v>
      </c>
      <c r="E30" s="31"/>
      <c r="F30" s="31"/>
      <c r="G30" s="31"/>
      <c r="H30" s="31"/>
      <c r="I30" s="31"/>
      <c r="J30" s="117">
        <f>ROUND(J127,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6"/>
      <c r="C32" s="31"/>
      <c r="D32" s="31"/>
      <c r="E32" s="31"/>
      <c r="F32" s="118" t="s">
        <v>37</v>
      </c>
      <c r="G32" s="31"/>
      <c r="H32" s="31"/>
      <c r="I32" s="118" t="s">
        <v>36</v>
      </c>
      <c r="J32" s="118" t="s">
        <v>38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6"/>
      <c r="C33" s="31"/>
      <c r="D33" s="119" t="s">
        <v>39</v>
      </c>
      <c r="E33" s="109" t="s">
        <v>40</v>
      </c>
      <c r="F33" s="120">
        <f>ROUND((SUM(BE127:BE170)),  2)</f>
        <v>0</v>
      </c>
      <c r="G33" s="31"/>
      <c r="H33" s="31"/>
      <c r="I33" s="121">
        <v>0.2</v>
      </c>
      <c r="J33" s="120">
        <f>ROUND(((SUM(BE127:BE170))*I33),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6"/>
      <c r="C34" s="31"/>
      <c r="D34" s="31"/>
      <c r="E34" s="109" t="s">
        <v>41</v>
      </c>
      <c r="F34" s="120">
        <f>ROUND((SUM(BF127:BF170)),  2)</f>
        <v>0</v>
      </c>
      <c r="G34" s="31"/>
      <c r="H34" s="31"/>
      <c r="I34" s="121">
        <v>0.2</v>
      </c>
      <c r="J34" s="120">
        <f>ROUND(((SUM(BF127:BF170))*I34),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6"/>
      <c r="C35" s="31"/>
      <c r="D35" s="31"/>
      <c r="E35" s="109" t="s">
        <v>42</v>
      </c>
      <c r="F35" s="120">
        <f>ROUND((SUM(BG127:BG170)),  2)</f>
        <v>0</v>
      </c>
      <c r="G35" s="31"/>
      <c r="H35" s="31"/>
      <c r="I35" s="121">
        <v>0.2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6"/>
      <c r="C36" s="31"/>
      <c r="D36" s="31"/>
      <c r="E36" s="109" t="s">
        <v>43</v>
      </c>
      <c r="F36" s="120">
        <f>ROUND((SUM(BH127:BH170)),  2)</f>
        <v>0</v>
      </c>
      <c r="G36" s="31"/>
      <c r="H36" s="31"/>
      <c r="I36" s="121">
        <v>0.2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6"/>
      <c r="C37" s="31"/>
      <c r="D37" s="31"/>
      <c r="E37" s="109" t="s">
        <v>44</v>
      </c>
      <c r="F37" s="120">
        <f>ROUND((SUM(BI127:BI170)),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8"/>
      <c r="D50" s="129" t="s">
        <v>48</v>
      </c>
      <c r="E50" s="130"/>
      <c r="F50" s="130"/>
      <c r="G50" s="129" t="s">
        <v>49</v>
      </c>
      <c r="H50" s="130"/>
      <c r="I50" s="130"/>
      <c r="J50" s="130"/>
      <c r="K50" s="130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31"/>
      <c r="B61" s="36"/>
      <c r="C61" s="31"/>
      <c r="D61" s="131" t="s">
        <v>50</v>
      </c>
      <c r="E61" s="132"/>
      <c r="F61" s="133" t="s">
        <v>51</v>
      </c>
      <c r="G61" s="131" t="s">
        <v>50</v>
      </c>
      <c r="H61" s="132"/>
      <c r="I61" s="132"/>
      <c r="J61" s="134" t="s">
        <v>51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31"/>
      <c r="B65" s="36"/>
      <c r="C65" s="31"/>
      <c r="D65" s="129" t="s">
        <v>52</v>
      </c>
      <c r="E65" s="135"/>
      <c r="F65" s="135"/>
      <c r="G65" s="129" t="s">
        <v>53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31"/>
      <c r="B76" s="36"/>
      <c r="C76" s="31"/>
      <c r="D76" s="131" t="s">
        <v>50</v>
      </c>
      <c r="E76" s="132"/>
      <c r="F76" s="133" t="s">
        <v>51</v>
      </c>
      <c r="G76" s="131" t="s">
        <v>50</v>
      </c>
      <c r="H76" s="132"/>
      <c r="I76" s="132"/>
      <c r="J76" s="134" t="s">
        <v>51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customHeight="1">
      <c r="A82" s="31"/>
      <c r="B82" s="32"/>
      <c r="C82" s="20" t="s">
        <v>93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14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55" t="str">
        <f>E7</f>
        <v>VYBUDOVANIE CYKLOPRISTREŠKOV V MESTE ŽILINA</v>
      </c>
      <c r="F85" s="256"/>
      <c r="G85" s="256"/>
      <c r="H85" s="256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91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24" t="str">
        <f>E9</f>
        <v>3 - SO 03  ,,Bike Umbrella,, / pri plavárni - poloha 2</v>
      </c>
      <c r="F87" s="254"/>
      <c r="G87" s="254"/>
      <c r="H87" s="254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18</v>
      </c>
      <c r="D89" s="33"/>
      <c r="E89" s="33"/>
      <c r="F89" s="24" t="str">
        <f>F12</f>
        <v xml:space="preserve"> ŽILINA</v>
      </c>
      <c r="G89" s="33"/>
      <c r="H89" s="33"/>
      <c r="I89" s="26" t="s">
        <v>20</v>
      </c>
      <c r="J89" s="63" t="str">
        <f>IF(J12="","",J12)</f>
        <v>22. 4. 2021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25.65" customHeight="1">
      <c r="A91" s="31"/>
      <c r="B91" s="32"/>
      <c r="C91" s="26" t="s">
        <v>22</v>
      </c>
      <c r="D91" s="33"/>
      <c r="E91" s="33"/>
      <c r="F91" s="24" t="str">
        <f>E15</f>
        <v>MESTO ŽILINA</v>
      </c>
      <c r="G91" s="33"/>
      <c r="H91" s="33"/>
      <c r="I91" s="26" t="s">
        <v>28</v>
      </c>
      <c r="J91" s="29" t="str">
        <f>E21</f>
        <v>DESIGNERS, s.r.o. PREŠOV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26" t="s">
        <v>32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0" t="s">
        <v>94</v>
      </c>
      <c r="D94" s="141"/>
      <c r="E94" s="141"/>
      <c r="F94" s="141"/>
      <c r="G94" s="141"/>
      <c r="H94" s="141"/>
      <c r="I94" s="141"/>
      <c r="J94" s="142" t="s">
        <v>95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5" customHeight="1">
      <c r="A96" s="31"/>
      <c r="B96" s="32"/>
      <c r="C96" s="143" t="s">
        <v>96</v>
      </c>
      <c r="D96" s="33"/>
      <c r="E96" s="33"/>
      <c r="F96" s="33"/>
      <c r="G96" s="33"/>
      <c r="H96" s="33"/>
      <c r="I96" s="33"/>
      <c r="J96" s="81">
        <f>J127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97</v>
      </c>
    </row>
    <row r="97" spans="1:31" s="9" customFormat="1" ht="24.9" customHeight="1">
      <c r="B97" s="144"/>
      <c r="C97" s="145"/>
      <c r="D97" s="146" t="s">
        <v>270</v>
      </c>
      <c r="E97" s="147"/>
      <c r="F97" s="147"/>
      <c r="G97" s="147"/>
      <c r="H97" s="147"/>
      <c r="I97" s="147"/>
      <c r="J97" s="148">
        <f>J128</f>
        <v>0</v>
      </c>
      <c r="K97" s="145"/>
      <c r="L97" s="149"/>
    </row>
    <row r="98" spans="1:31" s="10" customFormat="1" ht="19.95" customHeight="1">
      <c r="B98" s="150"/>
      <c r="C98" s="151"/>
      <c r="D98" s="152" t="s">
        <v>99</v>
      </c>
      <c r="E98" s="153"/>
      <c r="F98" s="153"/>
      <c r="G98" s="153"/>
      <c r="H98" s="153"/>
      <c r="I98" s="153"/>
      <c r="J98" s="154">
        <f>J129</f>
        <v>0</v>
      </c>
      <c r="K98" s="151"/>
      <c r="L98" s="155"/>
    </row>
    <row r="99" spans="1:31" s="10" customFormat="1" ht="19.95" customHeight="1">
      <c r="B99" s="150"/>
      <c r="C99" s="151"/>
      <c r="D99" s="152" t="s">
        <v>271</v>
      </c>
      <c r="E99" s="153"/>
      <c r="F99" s="153"/>
      <c r="G99" s="153"/>
      <c r="H99" s="153"/>
      <c r="I99" s="153"/>
      <c r="J99" s="154">
        <f>J139</f>
        <v>0</v>
      </c>
      <c r="K99" s="151"/>
      <c r="L99" s="155"/>
    </row>
    <row r="100" spans="1:31" s="10" customFormat="1" ht="19.95" customHeight="1">
      <c r="B100" s="150"/>
      <c r="C100" s="151"/>
      <c r="D100" s="152" t="s">
        <v>272</v>
      </c>
      <c r="E100" s="153"/>
      <c r="F100" s="153"/>
      <c r="G100" s="153"/>
      <c r="H100" s="153"/>
      <c r="I100" s="153"/>
      <c r="J100" s="154">
        <f>J142</f>
        <v>0</v>
      </c>
      <c r="K100" s="151"/>
      <c r="L100" s="155"/>
    </row>
    <row r="101" spans="1:31" s="10" customFormat="1" ht="19.95" customHeight="1">
      <c r="B101" s="150"/>
      <c r="C101" s="151"/>
      <c r="D101" s="152" t="s">
        <v>273</v>
      </c>
      <c r="E101" s="153"/>
      <c r="F101" s="153"/>
      <c r="G101" s="153"/>
      <c r="H101" s="153"/>
      <c r="I101" s="153"/>
      <c r="J101" s="154">
        <f>J144</f>
        <v>0</v>
      </c>
      <c r="K101" s="151"/>
      <c r="L101" s="155"/>
    </row>
    <row r="102" spans="1:31" s="9" customFormat="1" ht="24.9" customHeight="1">
      <c r="B102" s="144"/>
      <c r="C102" s="145"/>
      <c r="D102" s="146" t="s">
        <v>274</v>
      </c>
      <c r="E102" s="147"/>
      <c r="F102" s="147"/>
      <c r="G102" s="147"/>
      <c r="H102" s="147"/>
      <c r="I102" s="147"/>
      <c r="J102" s="148">
        <f>J153</f>
        <v>0</v>
      </c>
      <c r="K102" s="145"/>
      <c r="L102" s="149"/>
    </row>
    <row r="103" spans="1:31" s="10" customFormat="1" ht="19.95" customHeight="1">
      <c r="B103" s="150"/>
      <c r="C103" s="151"/>
      <c r="D103" s="152" t="s">
        <v>275</v>
      </c>
      <c r="E103" s="153"/>
      <c r="F103" s="153"/>
      <c r="G103" s="153"/>
      <c r="H103" s="153"/>
      <c r="I103" s="153"/>
      <c r="J103" s="154">
        <f>J154</f>
        <v>0</v>
      </c>
      <c r="K103" s="151"/>
      <c r="L103" s="155"/>
    </row>
    <row r="104" spans="1:31" s="10" customFormat="1" ht="19.95" customHeight="1">
      <c r="B104" s="150"/>
      <c r="C104" s="151"/>
      <c r="D104" s="152" t="s">
        <v>276</v>
      </c>
      <c r="E104" s="153"/>
      <c r="F104" s="153"/>
      <c r="G104" s="153"/>
      <c r="H104" s="153"/>
      <c r="I104" s="153"/>
      <c r="J104" s="154">
        <f>J156</f>
        <v>0</v>
      </c>
      <c r="K104" s="151"/>
      <c r="L104" s="155"/>
    </row>
    <row r="105" spans="1:31" s="10" customFormat="1" ht="19.95" customHeight="1">
      <c r="B105" s="150"/>
      <c r="C105" s="151"/>
      <c r="D105" s="152" t="s">
        <v>277</v>
      </c>
      <c r="E105" s="153"/>
      <c r="F105" s="153"/>
      <c r="G105" s="153"/>
      <c r="H105" s="153"/>
      <c r="I105" s="153"/>
      <c r="J105" s="154">
        <f>J158</f>
        <v>0</v>
      </c>
      <c r="K105" s="151"/>
      <c r="L105" s="155"/>
    </row>
    <row r="106" spans="1:31" s="10" customFormat="1" ht="19.95" customHeight="1">
      <c r="B106" s="150"/>
      <c r="C106" s="151"/>
      <c r="D106" s="152" t="s">
        <v>278</v>
      </c>
      <c r="E106" s="153"/>
      <c r="F106" s="153"/>
      <c r="G106" s="153"/>
      <c r="H106" s="153"/>
      <c r="I106" s="153"/>
      <c r="J106" s="154">
        <f>J160</f>
        <v>0</v>
      </c>
      <c r="K106" s="151"/>
      <c r="L106" s="155"/>
    </row>
    <row r="107" spans="1:31" s="10" customFormat="1" ht="19.95" customHeight="1">
      <c r="B107" s="150"/>
      <c r="C107" s="151"/>
      <c r="D107" s="152" t="s">
        <v>279</v>
      </c>
      <c r="E107" s="153"/>
      <c r="F107" s="153"/>
      <c r="G107" s="153"/>
      <c r="H107" s="153"/>
      <c r="I107" s="153"/>
      <c r="J107" s="154">
        <f>J166</f>
        <v>0</v>
      </c>
      <c r="K107" s="151"/>
      <c r="L107" s="155"/>
    </row>
    <row r="108" spans="1:31" s="2" customFormat="1" ht="21.75" customHeight="1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" customHeight="1">
      <c r="A109" s="31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3" spans="1:63" s="2" customFormat="1" ht="6.9" customHeight="1">
      <c r="A113" s="31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24.9" customHeight="1">
      <c r="A114" s="31"/>
      <c r="B114" s="32"/>
      <c r="C114" s="20" t="s">
        <v>109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6.9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12" customHeight="1">
      <c r="A116" s="31"/>
      <c r="B116" s="32"/>
      <c r="C116" s="26" t="s">
        <v>14</v>
      </c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6.5" customHeight="1">
      <c r="A117" s="31"/>
      <c r="B117" s="32"/>
      <c r="C117" s="33"/>
      <c r="D117" s="33"/>
      <c r="E117" s="255" t="str">
        <f>E7</f>
        <v>VYBUDOVANIE CYKLOPRISTREŠKOV V MESTE ŽILINA</v>
      </c>
      <c r="F117" s="256"/>
      <c r="G117" s="256"/>
      <c r="H117" s="256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2" customHeight="1">
      <c r="A118" s="31"/>
      <c r="B118" s="32"/>
      <c r="C118" s="26" t="s">
        <v>91</v>
      </c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6.5" customHeight="1">
      <c r="A119" s="31"/>
      <c r="B119" s="32"/>
      <c r="C119" s="33"/>
      <c r="D119" s="33"/>
      <c r="E119" s="224" t="str">
        <f>E9</f>
        <v>3 - SO 03  ,,Bike Umbrella,, / pri plavárni - poloha 2</v>
      </c>
      <c r="F119" s="254"/>
      <c r="G119" s="254"/>
      <c r="H119" s="254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6.9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12" customHeight="1">
      <c r="A121" s="31"/>
      <c r="B121" s="32"/>
      <c r="C121" s="26" t="s">
        <v>18</v>
      </c>
      <c r="D121" s="33"/>
      <c r="E121" s="33"/>
      <c r="F121" s="24" t="str">
        <f>F12</f>
        <v xml:space="preserve"> ŽILINA</v>
      </c>
      <c r="G121" s="33"/>
      <c r="H121" s="33"/>
      <c r="I121" s="26" t="s">
        <v>20</v>
      </c>
      <c r="J121" s="63" t="str">
        <f>IF(J12="","",J12)</f>
        <v>22. 4. 2021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6.9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25.65" customHeight="1">
      <c r="A123" s="31"/>
      <c r="B123" s="32"/>
      <c r="C123" s="26" t="s">
        <v>22</v>
      </c>
      <c r="D123" s="33"/>
      <c r="E123" s="33"/>
      <c r="F123" s="24" t="str">
        <f>E15</f>
        <v>MESTO ŽILINA</v>
      </c>
      <c r="G123" s="33"/>
      <c r="H123" s="33"/>
      <c r="I123" s="26" t="s">
        <v>28</v>
      </c>
      <c r="J123" s="29" t="str">
        <f>E21</f>
        <v>DESIGNERS, s.r.o. PREŠOV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15" customHeight="1">
      <c r="A124" s="31"/>
      <c r="B124" s="32"/>
      <c r="C124" s="26" t="s">
        <v>26</v>
      </c>
      <c r="D124" s="33"/>
      <c r="E124" s="33"/>
      <c r="F124" s="24" t="str">
        <f>IF(E18="","",E18)</f>
        <v>Vyplň údaj</v>
      </c>
      <c r="G124" s="33"/>
      <c r="H124" s="33"/>
      <c r="I124" s="26" t="s">
        <v>32</v>
      </c>
      <c r="J124" s="29" t="str">
        <f>E24</f>
        <v xml:space="preserve"> 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0.3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11" customFormat="1" ht="29.25" customHeight="1">
      <c r="A126" s="156"/>
      <c r="B126" s="157"/>
      <c r="C126" s="158" t="s">
        <v>110</v>
      </c>
      <c r="D126" s="159" t="s">
        <v>60</v>
      </c>
      <c r="E126" s="159" t="s">
        <v>56</v>
      </c>
      <c r="F126" s="159" t="s">
        <v>57</v>
      </c>
      <c r="G126" s="159" t="s">
        <v>111</v>
      </c>
      <c r="H126" s="159" t="s">
        <v>112</v>
      </c>
      <c r="I126" s="159" t="s">
        <v>113</v>
      </c>
      <c r="J126" s="160" t="s">
        <v>95</v>
      </c>
      <c r="K126" s="161" t="s">
        <v>114</v>
      </c>
      <c r="L126" s="162"/>
      <c r="M126" s="72" t="s">
        <v>1</v>
      </c>
      <c r="N126" s="73" t="s">
        <v>39</v>
      </c>
      <c r="O126" s="73" t="s">
        <v>115</v>
      </c>
      <c r="P126" s="73" t="s">
        <v>116</v>
      </c>
      <c r="Q126" s="73" t="s">
        <v>117</v>
      </c>
      <c r="R126" s="73" t="s">
        <v>118</v>
      </c>
      <c r="S126" s="73" t="s">
        <v>119</v>
      </c>
      <c r="T126" s="74" t="s">
        <v>120</v>
      </c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</row>
    <row r="127" spans="1:63" s="2" customFormat="1" ht="22.95" customHeight="1">
      <c r="A127" s="31"/>
      <c r="B127" s="32"/>
      <c r="C127" s="79" t="s">
        <v>96</v>
      </c>
      <c r="D127" s="33"/>
      <c r="E127" s="33"/>
      <c r="F127" s="33"/>
      <c r="G127" s="33"/>
      <c r="H127" s="33"/>
      <c r="I127" s="33"/>
      <c r="J127" s="163">
        <f>BK127</f>
        <v>0</v>
      </c>
      <c r="K127" s="33"/>
      <c r="L127" s="36"/>
      <c r="M127" s="75"/>
      <c r="N127" s="164"/>
      <c r="O127" s="76"/>
      <c r="P127" s="165">
        <f>P128+P153</f>
        <v>0</v>
      </c>
      <c r="Q127" s="76"/>
      <c r="R127" s="165">
        <f>R128+R153</f>
        <v>1134.0956373600002</v>
      </c>
      <c r="S127" s="76"/>
      <c r="T127" s="166">
        <f>T128+T153</f>
        <v>0.58185599999999993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4" t="s">
        <v>74</v>
      </c>
      <c r="AU127" s="14" t="s">
        <v>97</v>
      </c>
      <c r="BK127" s="167">
        <f>BK128+BK153</f>
        <v>0</v>
      </c>
    </row>
    <row r="128" spans="1:63" s="12" customFormat="1" ht="25.95" customHeight="1">
      <c r="B128" s="168"/>
      <c r="C128" s="169"/>
      <c r="D128" s="170" t="s">
        <v>74</v>
      </c>
      <c r="E128" s="171" t="s">
        <v>121</v>
      </c>
      <c r="F128" s="171" t="s">
        <v>121</v>
      </c>
      <c r="G128" s="169"/>
      <c r="H128" s="169"/>
      <c r="I128" s="172"/>
      <c r="J128" s="173">
        <f>BK128</f>
        <v>0</v>
      </c>
      <c r="K128" s="169"/>
      <c r="L128" s="174"/>
      <c r="M128" s="175"/>
      <c r="N128" s="176"/>
      <c r="O128" s="176"/>
      <c r="P128" s="177">
        <f>P129+P139+P142+P144</f>
        <v>0</v>
      </c>
      <c r="Q128" s="176"/>
      <c r="R128" s="177">
        <f>R129+R139+R142+R144</f>
        <v>2.4238469599999997</v>
      </c>
      <c r="S128" s="176"/>
      <c r="T128" s="178">
        <f>T129+T139+T142+T144</f>
        <v>0.58185599999999993</v>
      </c>
      <c r="AR128" s="179" t="s">
        <v>80</v>
      </c>
      <c r="AT128" s="180" t="s">
        <v>74</v>
      </c>
      <c r="AU128" s="180" t="s">
        <v>75</v>
      </c>
      <c r="AY128" s="179" t="s">
        <v>123</v>
      </c>
      <c r="BK128" s="181">
        <f>BK129+BK139+BK142+BK144</f>
        <v>0</v>
      </c>
    </row>
    <row r="129" spans="1:65" s="12" customFormat="1" ht="22.95" customHeight="1">
      <c r="B129" s="168"/>
      <c r="C129" s="169"/>
      <c r="D129" s="170" t="s">
        <v>74</v>
      </c>
      <c r="E129" s="182" t="s">
        <v>80</v>
      </c>
      <c r="F129" s="182" t="s">
        <v>124</v>
      </c>
      <c r="G129" s="169"/>
      <c r="H129" s="169"/>
      <c r="I129" s="172"/>
      <c r="J129" s="183">
        <f>BK129</f>
        <v>0</v>
      </c>
      <c r="K129" s="169"/>
      <c r="L129" s="174"/>
      <c r="M129" s="175"/>
      <c r="N129" s="176"/>
      <c r="O129" s="176"/>
      <c r="P129" s="177">
        <f>SUM(P130:P138)</f>
        <v>0</v>
      </c>
      <c r="Q129" s="176"/>
      <c r="R129" s="177">
        <f>SUM(R130:R138)</f>
        <v>0.61199999999999999</v>
      </c>
      <c r="S129" s="176"/>
      <c r="T129" s="178">
        <f>SUM(T130:T138)</f>
        <v>0.58185599999999993</v>
      </c>
      <c r="AR129" s="179" t="s">
        <v>80</v>
      </c>
      <c r="AT129" s="180" t="s">
        <v>74</v>
      </c>
      <c r="AU129" s="180" t="s">
        <v>80</v>
      </c>
      <c r="AY129" s="179" t="s">
        <v>123</v>
      </c>
      <c r="BK129" s="181">
        <f>SUM(BK130:BK138)</f>
        <v>0</v>
      </c>
    </row>
    <row r="130" spans="1:65" s="2" customFormat="1" ht="24.15" customHeight="1">
      <c r="A130" s="31"/>
      <c r="B130" s="32"/>
      <c r="C130" s="184" t="s">
        <v>80</v>
      </c>
      <c r="D130" s="184" t="s">
        <v>125</v>
      </c>
      <c r="E130" s="185" t="s">
        <v>280</v>
      </c>
      <c r="F130" s="186" t="s">
        <v>281</v>
      </c>
      <c r="G130" s="187" t="s">
        <v>128</v>
      </c>
      <c r="H130" s="188">
        <v>1.056</v>
      </c>
      <c r="I130" s="189"/>
      <c r="J130" s="188">
        <f t="shared" ref="J130:J138" si="0">ROUND(I130*H130,3)</f>
        <v>0</v>
      </c>
      <c r="K130" s="190"/>
      <c r="L130" s="36"/>
      <c r="M130" s="191" t="s">
        <v>1</v>
      </c>
      <c r="N130" s="192" t="s">
        <v>41</v>
      </c>
      <c r="O130" s="68"/>
      <c r="P130" s="193">
        <f t="shared" ref="P130:P138" si="1">O130*H130</f>
        <v>0</v>
      </c>
      <c r="Q130" s="193">
        <v>0</v>
      </c>
      <c r="R130" s="193">
        <f t="shared" ref="R130:R138" si="2">Q130*H130</f>
        <v>0</v>
      </c>
      <c r="S130" s="193">
        <v>0.316</v>
      </c>
      <c r="T130" s="194">
        <f t="shared" ref="T130:T138" si="3">S130*H130</f>
        <v>0.33369599999999999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5" t="s">
        <v>129</v>
      </c>
      <c r="AT130" s="195" t="s">
        <v>125</v>
      </c>
      <c r="AU130" s="195" t="s">
        <v>84</v>
      </c>
      <c r="AY130" s="14" t="s">
        <v>123</v>
      </c>
      <c r="BE130" s="196">
        <f t="shared" ref="BE130:BE138" si="4">IF(N130="základná",J130,0)</f>
        <v>0</v>
      </c>
      <c r="BF130" s="196">
        <f t="shared" ref="BF130:BF138" si="5">IF(N130="znížená",J130,0)</f>
        <v>0</v>
      </c>
      <c r="BG130" s="196">
        <f t="shared" ref="BG130:BG138" si="6">IF(N130="zákl. prenesená",J130,0)</f>
        <v>0</v>
      </c>
      <c r="BH130" s="196">
        <f t="shared" ref="BH130:BH138" si="7">IF(N130="zníž. prenesená",J130,0)</f>
        <v>0</v>
      </c>
      <c r="BI130" s="196">
        <f t="shared" ref="BI130:BI138" si="8">IF(N130="nulová",J130,0)</f>
        <v>0</v>
      </c>
      <c r="BJ130" s="14" t="s">
        <v>84</v>
      </c>
      <c r="BK130" s="197">
        <f t="shared" ref="BK130:BK138" si="9">ROUND(I130*H130,3)</f>
        <v>0</v>
      </c>
      <c r="BL130" s="14" t="s">
        <v>129</v>
      </c>
      <c r="BM130" s="195" t="s">
        <v>282</v>
      </c>
    </row>
    <row r="131" spans="1:65" s="2" customFormat="1" ht="24.15" customHeight="1">
      <c r="A131" s="31"/>
      <c r="B131" s="32"/>
      <c r="C131" s="184" t="s">
        <v>84</v>
      </c>
      <c r="D131" s="184" t="s">
        <v>125</v>
      </c>
      <c r="E131" s="185" t="s">
        <v>131</v>
      </c>
      <c r="F131" s="186" t="s">
        <v>132</v>
      </c>
      <c r="G131" s="187" t="s">
        <v>128</v>
      </c>
      <c r="H131" s="188">
        <v>1.056</v>
      </c>
      <c r="I131" s="189"/>
      <c r="J131" s="188">
        <f t="shared" si="0"/>
        <v>0</v>
      </c>
      <c r="K131" s="190"/>
      <c r="L131" s="36"/>
      <c r="M131" s="191" t="s">
        <v>1</v>
      </c>
      <c r="N131" s="192" t="s">
        <v>41</v>
      </c>
      <c r="O131" s="68"/>
      <c r="P131" s="193">
        <f t="shared" si="1"/>
        <v>0</v>
      </c>
      <c r="Q131" s="193">
        <v>0</v>
      </c>
      <c r="R131" s="193">
        <f t="shared" si="2"/>
        <v>0</v>
      </c>
      <c r="S131" s="193">
        <v>0.23499999999999999</v>
      </c>
      <c r="T131" s="194">
        <f t="shared" si="3"/>
        <v>0.24815999999999999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5" t="s">
        <v>129</v>
      </c>
      <c r="AT131" s="195" t="s">
        <v>125</v>
      </c>
      <c r="AU131" s="195" t="s">
        <v>84</v>
      </c>
      <c r="AY131" s="14" t="s">
        <v>123</v>
      </c>
      <c r="BE131" s="196">
        <f t="shared" si="4"/>
        <v>0</v>
      </c>
      <c r="BF131" s="196">
        <f t="shared" si="5"/>
        <v>0</v>
      </c>
      <c r="BG131" s="196">
        <f t="shared" si="6"/>
        <v>0</v>
      </c>
      <c r="BH131" s="196">
        <f t="shared" si="7"/>
        <v>0</v>
      </c>
      <c r="BI131" s="196">
        <f t="shared" si="8"/>
        <v>0</v>
      </c>
      <c r="BJ131" s="14" t="s">
        <v>84</v>
      </c>
      <c r="BK131" s="197">
        <f t="shared" si="9"/>
        <v>0</v>
      </c>
      <c r="BL131" s="14" t="s">
        <v>129</v>
      </c>
      <c r="BM131" s="195" t="s">
        <v>283</v>
      </c>
    </row>
    <row r="132" spans="1:65" s="2" customFormat="1" ht="14.4" customHeight="1">
      <c r="A132" s="31"/>
      <c r="B132" s="32"/>
      <c r="C132" s="184" t="s">
        <v>87</v>
      </c>
      <c r="D132" s="184" t="s">
        <v>125</v>
      </c>
      <c r="E132" s="185" t="s">
        <v>136</v>
      </c>
      <c r="F132" s="186" t="s">
        <v>137</v>
      </c>
      <c r="G132" s="187" t="s">
        <v>138</v>
      </c>
      <c r="H132" s="188">
        <v>0.67200000000000004</v>
      </c>
      <c r="I132" s="189"/>
      <c r="J132" s="188">
        <f t="shared" si="0"/>
        <v>0</v>
      </c>
      <c r="K132" s="190"/>
      <c r="L132" s="36"/>
      <c r="M132" s="191" t="s">
        <v>1</v>
      </c>
      <c r="N132" s="192" t="s">
        <v>41</v>
      </c>
      <c r="O132" s="68"/>
      <c r="P132" s="193">
        <f t="shared" si="1"/>
        <v>0</v>
      </c>
      <c r="Q132" s="193">
        <v>0</v>
      </c>
      <c r="R132" s="193">
        <f t="shared" si="2"/>
        <v>0</v>
      </c>
      <c r="S132" s="193">
        <v>0</v>
      </c>
      <c r="T132" s="194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5" t="s">
        <v>129</v>
      </c>
      <c r="AT132" s="195" t="s">
        <v>125</v>
      </c>
      <c r="AU132" s="195" t="s">
        <v>84</v>
      </c>
      <c r="AY132" s="14" t="s">
        <v>123</v>
      </c>
      <c r="BE132" s="196">
        <f t="shared" si="4"/>
        <v>0</v>
      </c>
      <c r="BF132" s="196">
        <f t="shared" si="5"/>
        <v>0</v>
      </c>
      <c r="BG132" s="196">
        <f t="shared" si="6"/>
        <v>0</v>
      </c>
      <c r="BH132" s="196">
        <f t="shared" si="7"/>
        <v>0</v>
      </c>
      <c r="BI132" s="196">
        <f t="shared" si="8"/>
        <v>0</v>
      </c>
      <c r="BJ132" s="14" t="s">
        <v>84</v>
      </c>
      <c r="BK132" s="197">
        <f t="shared" si="9"/>
        <v>0</v>
      </c>
      <c r="BL132" s="14" t="s">
        <v>129</v>
      </c>
      <c r="BM132" s="195" t="s">
        <v>339</v>
      </c>
    </row>
    <row r="133" spans="1:65" s="2" customFormat="1" ht="24.15" customHeight="1">
      <c r="A133" s="31"/>
      <c r="B133" s="32"/>
      <c r="C133" s="184" t="s">
        <v>129</v>
      </c>
      <c r="D133" s="184" t="s">
        <v>125</v>
      </c>
      <c r="E133" s="185" t="s">
        <v>141</v>
      </c>
      <c r="F133" s="186" t="s">
        <v>142</v>
      </c>
      <c r="G133" s="187" t="s">
        <v>138</v>
      </c>
      <c r="H133" s="188">
        <v>0.20200000000000001</v>
      </c>
      <c r="I133" s="189"/>
      <c r="J133" s="188">
        <f t="shared" si="0"/>
        <v>0</v>
      </c>
      <c r="K133" s="190"/>
      <c r="L133" s="36"/>
      <c r="M133" s="191" t="s">
        <v>1</v>
      </c>
      <c r="N133" s="192" t="s">
        <v>41</v>
      </c>
      <c r="O133" s="68"/>
      <c r="P133" s="193">
        <f t="shared" si="1"/>
        <v>0</v>
      </c>
      <c r="Q133" s="193">
        <v>0</v>
      </c>
      <c r="R133" s="193">
        <f t="shared" si="2"/>
        <v>0</v>
      </c>
      <c r="S133" s="193">
        <v>0</v>
      </c>
      <c r="T133" s="194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5" t="s">
        <v>129</v>
      </c>
      <c r="AT133" s="195" t="s">
        <v>125</v>
      </c>
      <c r="AU133" s="195" t="s">
        <v>84</v>
      </c>
      <c r="AY133" s="14" t="s">
        <v>123</v>
      </c>
      <c r="BE133" s="196">
        <f t="shared" si="4"/>
        <v>0</v>
      </c>
      <c r="BF133" s="196">
        <f t="shared" si="5"/>
        <v>0</v>
      </c>
      <c r="BG133" s="196">
        <f t="shared" si="6"/>
        <v>0</v>
      </c>
      <c r="BH133" s="196">
        <f t="shared" si="7"/>
        <v>0</v>
      </c>
      <c r="BI133" s="196">
        <f t="shared" si="8"/>
        <v>0</v>
      </c>
      <c r="BJ133" s="14" t="s">
        <v>84</v>
      </c>
      <c r="BK133" s="197">
        <f t="shared" si="9"/>
        <v>0</v>
      </c>
      <c r="BL133" s="14" t="s">
        <v>129</v>
      </c>
      <c r="BM133" s="195" t="s">
        <v>340</v>
      </c>
    </row>
    <row r="134" spans="1:65" s="2" customFormat="1" ht="37.950000000000003" customHeight="1">
      <c r="A134" s="31"/>
      <c r="B134" s="32"/>
      <c r="C134" s="184" t="s">
        <v>140</v>
      </c>
      <c r="D134" s="184" t="s">
        <v>125</v>
      </c>
      <c r="E134" s="185" t="s">
        <v>145</v>
      </c>
      <c r="F134" s="186" t="s">
        <v>286</v>
      </c>
      <c r="G134" s="187" t="s">
        <v>138</v>
      </c>
      <c r="H134" s="188">
        <v>0.83</v>
      </c>
      <c r="I134" s="189"/>
      <c r="J134" s="188">
        <f t="shared" si="0"/>
        <v>0</v>
      </c>
      <c r="K134" s="190"/>
      <c r="L134" s="36"/>
      <c r="M134" s="191" t="s">
        <v>1</v>
      </c>
      <c r="N134" s="192" t="s">
        <v>41</v>
      </c>
      <c r="O134" s="68"/>
      <c r="P134" s="193">
        <f t="shared" si="1"/>
        <v>0</v>
      </c>
      <c r="Q134" s="193">
        <v>0</v>
      </c>
      <c r="R134" s="193">
        <f t="shared" si="2"/>
        <v>0</v>
      </c>
      <c r="S134" s="193">
        <v>0</v>
      </c>
      <c r="T134" s="194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5" t="s">
        <v>129</v>
      </c>
      <c r="AT134" s="195" t="s">
        <v>125</v>
      </c>
      <c r="AU134" s="195" t="s">
        <v>84</v>
      </c>
      <c r="AY134" s="14" t="s">
        <v>123</v>
      </c>
      <c r="BE134" s="196">
        <f t="shared" si="4"/>
        <v>0</v>
      </c>
      <c r="BF134" s="196">
        <f t="shared" si="5"/>
        <v>0</v>
      </c>
      <c r="BG134" s="196">
        <f t="shared" si="6"/>
        <v>0</v>
      </c>
      <c r="BH134" s="196">
        <f t="shared" si="7"/>
        <v>0</v>
      </c>
      <c r="BI134" s="196">
        <f t="shared" si="8"/>
        <v>0</v>
      </c>
      <c r="BJ134" s="14" t="s">
        <v>84</v>
      </c>
      <c r="BK134" s="197">
        <f t="shared" si="9"/>
        <v>0</v>
      </c>
      <c r="BL134" s="14" t="s">
        <v>129</v>
      </c>
      <c r="BM134" s="195" t="s">
        <v>287</v>
      </c>
    </row>
    <row r="135" spans="1:65" s="2" customFormat="1" ht="37.950000000000003" customHeight="1">
      <c r="A135" s="31"/>
      <c r="B135" s="32"/>
      <c r="C135" s="184" t="s">
        <v>144</v>
      </c>
      <c r="D135" s="184" t="s">
        <v>125</v>
      </c>
      <c r="E135" s="185" t="s">
        <v>149</v>
      </c>
      <c r="F135" s="186" t="s">
        <v>150</v>
      </c>
      <c r="G135" s="187" t="s">
        <v>138</v>
      </c>
      <c r="H135" s="188">
        <v>5.81</v>
      </c>
      <c r="I135" s="189"/>
      <c r="J135" s="188">
        <f t="shared" si="0"/>
        <v>0</v>
      </c>
      <c r="K135" s="190"/>
      <c r="L135" s="36"/>
      <c r="M135" s="191" t="s">
        <v>1</v>
      </c>
      <c r="N135" s="192" t="s">
        <v>41</v>
      </c>
      <c r="O135" s="68"/>
      <c r="P135" s="193">
        <f t="shared" si="1"/>
        <v>0</v>
      </c>
      <c r="Q135" s="193">
        <v>0</v>
      </c>
      <c r="R135" s="193">
        <f t="shared" si="2"/>
        <v>0</v>
      </c>
      <c r="S135" s="193">
        <v>0</v>
      </c>
      <c r="T135" s="194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5" t="s">
        <v>129</v>
      </c>
      <c r="AT135" s="195" t="s">
        <v>125</v>
      </c>
      <c r="AU135" s="195" t="s">
        <v>84</v>
      </c>
      <c r="AY135" s="14" t="s">
        <v>123</v>
      </c>
      <c r="BE135" s="196">
        <f t="shared" si="4"/>
        <v>0</v>
      </c>
      <c r="BF135" s="196">
        <f t="shared" si="5"/>
        <v>0</v>
      </c>
      <c r="BG135" s="196">
        <f t="shared" si="6"/>
        <v>0</v>
      </c>
      <c r="BH135" s="196">
        <f t="shared" si="7"/>
        <v>0</v>
      </c>
      <c r="BI135" s="196">
        <f t="shared" si="8"/>
        <v>0</v>
      </c>
      <c r="BJ135" s="14" t="s">
        <v>84</v>
      </c>
      <c r="BK135" s="197">
        <f t="shared" si="9"/>
        <v>0</v>
      </c>
      <c r="BL135" s="14" t="s">
        <v>129</v>
      </c>
      <c r="BM135" s="195" t="s">
        <v>288</v>
      </c>
    </row>
    <row r="136" spans="1:65" s="2" customFormat="1" ht="24.15" customHeight="1">
      <c r="A136" s="31"/>
      <c r="B136" s="32"/>
      <c r="C136" s="184" t="s">
        <v>148</v>
      </c>
      <c r="D136" s="184" t="s">
        <v>125</v>
      </c>
      <c r="E136" s="185" t="s">
        <v>153</v>
      </c>
      <c r="F136" s="186" t="s">
        <v>154</v>
      </c>
      <c r="G136" s="187" t="s">
        <v>155</v>
      </c>
      <c r="H136" s="188">
        <v>1.37</v>
      </c>
      <c r="I136" s="189"/>
      <c r="J136" s="188">
        <f t="shared" si="0"/>
        <v>0</v>
      </c>
      <c r="K136" s="190"/>
      <c r="L136" s="36"/>
      <c r="M136" s="191" t="s">
        <v>1</v>
      </c>
      <c r="N136" s="192" t="s">
        <v>41</v>
      </c>
      <c r="O136" s="68"/>
      <c r="P136" s="193">
        <f t="shared" si="1"/>
        <v>0</v>
      </c>
      <c r="Q136" s="193">
        <v>0</v>
      </c>
      <c r="R136" s="193">
        <f t="shared" si="2"/>
        <v>0</v>
      </c>
      <c r="S136" s="193">
        <v>0</v>
      </c>
      <c r="T136" s="194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5" t="s">
        <v>129</v>
      </c>
      <c r="AT136" s="195" t="s">
        <v>125</v>
      </c>
      <c r="AU136" s="195" t="s">
        <v>84</v>
      </c>
      <c r="AY136" s="14" t="s">
        <v>123</v>
      </c>
      <c r="BE136" s="196">
        <f t="shared" si="4"/>
        <v>0</v>
      </c>
      <c r="BF136" s="196">
        <f t="shared" si="5"/>
        <v>0</v>
      </c>
      <c r="BG136" s="196">
        <f t="shared" si="6"/>
        <v>0</v>
      </c>
      <c r="BH136" s="196">
        <f t="shared" si="7"/>
        <v>0</v>
      </c>
      <c r="BI136" s="196">
        <f t="shared" si="8"/>
        <v>0</v>
      </c>
      <c r="BJ136" s="14" t="s">
        <v>84</v>
      </c>
      <c r="BK136" s="197">
        <f t="shared" si="9"/>
        <v>0</v>
      </c>
      <c r="BL136" s="14" t="s">
        <v>129</v>
      </c>
      <c r="BM136" s="195" t="s">
        <v>289</v>
      </c>
    </row>
    <row r="137" spans="1:65" s="2" customFormat="1" ht="24.15" customHeight="1">
      <c r="A137" s="31"/>
      <c r="B137" s="32"/>
      <c r="C137" s="184" t="s">
        <v>152</v>
      </c>
      <c r="D137" s="184" t="s">
        <v>125</v>
      </c>
      <c r="E137" s="185" t="s">
        <v>290</v>
      </c>
      <c r="F137" s="186" t="s">
        <v>291</v>
      </c>
      <c r="G137" s="187" t="s">
        <v>138</v>
      </c>
      <c r="H137" s="188">
        <v>0.36</v>
      </c>
      <c r="I137" s="189"/>
      <c r="J137" s="188">
        <f t="shared" si="0"/>
        <v>0</v>
      </c>
      <c r="K137" s="190"/>
      <c r="L137" s="36"/>
      <c r="M137" s="191" t="s">
        <v>1</v>
      </c>
      <c r="N137" s="192" t="s">
        <v>41</v>
      </c>
      <c r="O137" s="68"/>
      <c r="P137" s="193">
        <f t="shared" si="1"/>
        <v>0</v>
      </c>
      <c r="Q137" s="193">
        <v>0</v>
      </c>
      <c r="R137" s="193">
        <f t="shared" si="2"/>
        <v>0</v>
      </c>
      <c r="S137" s="193">
        <v>0</v>
      </c>
      <c r="T137" s="194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5" t="s">
        <v>129</v>
      </c>
      <c r="AT137" s="195" t="s">
        <v>125</v>
      </c>
      <c r="AU137" s="195" t="s">
        <v>84</v>
      </c>
      <c r="AY137" s="14" t="s">
        <v>123</v>
      </c>
      <c r="BE137" s="196">
        <f t="shared" si="4"/>
        <v>0</v>
      </c>
      <c r="BF137" s="196">
        <f t="shared" si="5"/>
        <v>0</v>
      </c>
      <c r="BG137" s="196">
        <f t="shared" si="6"/>
        <v>0</v>
      </c>
      <c r="BH137" s="196">
        <f t="shared" si="7"/>
        <v>0</v>
      </c>
      <c r="BI137" s="196">
        <f t="shared" si="8"/>
        <v>0</v>
      </c>
      <c r="BJ137" s="14" t="s">
        <v>84</v>
      </c>
      <c r="BK137" s="197">
        <f t="shared" si="9"/>
        <v>0</v>
      </c>
      <c r="BL137" s="14" t="s">
        <v>129</v>
      </c>
      <c r="BM137" s="195" t="s">
        <v>292</v>
      </c>
    </row>
    <row r="138" spans="1:65" s="2" customFormat="1" ht="14.4" customHeight="1">
      <c r="A138" s="31"/>
      <c r="B138" s="32"/>
      <c r="C138" s="198" t="s">
        <v>158</v>
      </c>
      <c r="D138" s="198" t="s">
        <v>187</v>
      </c>
      <c r="E138" s="199" t="s">
        <v>293</v>
      </c>
      <c r="F138" s="200" t="s">
        <v>294</v>
      </c>
      <c r="G138" s="201" t="s">
        <v>155</v>
      </c>
      <c r="H138" s="202">
        <v>0.61199999999999999</v>
      </c>
      <c r="I138" s="203"/>
      <c r="J138" s="202">
        <f t="shared" si="0"/>
        <v>0</v>
      </c>
      <c r="K138" s="204"/>
      <c r="L138" s="205"/>
      <c r="M138" s="206" t="s">
        <v>1</v>
      </c>
      <c r="N138" s="207" t="s">
        <v>41</v>
      </c>
      <c r="O138" s="68"/>
      <c r="P138" s="193">
        <f t="shared" si="1"/>
        <v>0</v>
      </c>
      <c r="Q138" s="193">
        <v>1</v>
      </c>
      <c r="R138" s="193">
        <f t="shared" si="2"/>
        <v>0.61199999999999999</v>
      </c>
      <c r="S138" s="193">
        <v>0</v>
      </c>
      <c r="T138" s="194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5" t="s">
        <v>152</v>
      </c>
      <c r="AT138" s="195" t="s">
        <v>187</v>
      </c>
      <c r="AU138" s="195" t="s">
        <v>84</v>
      </c>
      <c r="AY138" s="14" t="s">
        <v>123</v>
      </c>
      <c r="BE138" s="196">
        <f t="shared" si="4"/>
        <v>0</v>
      </c>
      <c r="BF138" s="196">
        <f t="shared" si="5"/>
        <v>0</v>
      </c>
      <c r="BG138" s="196">
        <f t="shared" si="6"/>
        <v>0</v>
      </c>
      <c r="BH138" s="196">
        <f t="shared" si="7"/>
        <v>0</v>
      </c>
      <c r="BI138" s="196">
        <f t="shared" si="8"/>
        <v>0</v>
      </c>
      <c r="BJ138" s="14" t="s">
        <v>84</v>
      </c>
      <c r="BK138" s="197">
        <f t="shared" si="9"/>
        <v>0</v>
      </c>
      <c r="BL138" s="14" t="s">
        <v>129</v>
      </c>
      <c r="BM138" s="195" t="s">
        <v>295</v>
      </c>
    </row>
    <row r="139" spans="1:65" s="12" customFormat="1" ht="22.95" customHeight="1">
      <c r="B139" s="168"/>
      <c r="C139" s="169"/>
      <c r="D139" s="170" t="s">
        <v>74</v>
      </c>
      <c r="E139" s="182" t="s">
        <v>84</v>
      </c>
      <c r="F139" s="182" t="s">
        <v>296</v>
      </c>
      <c r="G139" s="169"/>
      <c r="H139" s="169"/>
      <c r="I139" s="172"/>
      <c r="J139" s="183">
        <f>BK139</f>
        <v>0</v>
      </c>
      <c r="K139" s="169"/>
      <c r="L139" s="174"/>
      <c r="M139" s="175"/>
      <c r="N139" s="176"/>
      <c r="O139" s="176"/>
      <c r="P139" s="177">
        <f>SUM(P140:P141)</f>
        <v>0</v>
      </c>
      <c r="Q139" s="176"/>
      <c r="R139" s="177">
        <f>SUM(R140:R141)</f>
        <v>1.60156896</v>
      </c>
      <c r="S139" s="176"/>
      <c r="T139" s="178">
        <f>SUM(T140:T141)</f>
        <v>0</v>
      </c>
      <c r="AR139" s="179" t="s">
        <v>80</v>
      </c>
      <c r="AT139" s="180" t="s">
        <v>74</v>
      </c>
      <c r="AU139" s="180" t="s">
        <v>80</v>
      </c>
      <c r="AY139" s="179" t="s">
        <v>123</v>
      </c>
      <c r="BK139" s="181">
        <f>SUM(BK140:BK141)</f>
        <v>0</v>
      </c>
    </row>
    <row r="140" spans="1:65" s="2" customFormat="1" ht="24.15" customHeight="1">
      <c r="A140" s="31"/>
      <c r="B140" s="32"/>
      <c r="C140" s="184" t="s">
        <v>147</v>
      </c>
      <c r="D140" s="184" t="s">
        <v>125</v>
      </c>
      <c r="E140" s="185" t="s">
        <v>159</v>
      </c>
      <c r="F140" s="186" t="s">
        <v>160</v>
      </c>
      <c r="G140" s="187" t="s">
        <v>138</v>
      </c>
      <c r="H140" s="188">
        <v>4.8000000000000001E-2</v>
      </c>
      <c r="I140" s="189"/>
      <c r="J140" s="188">
        <f>ROUND(I140*H140,3)</f>
        <v>0</v>
      </c>
      <c r="K140" s="190"/>
      <c r="L140" s="36"/>
      <c r="M140" s="191" t="s">
        <v>1</v>
      </c>
      <c r="N140" s="192" t="s">
        <v>41</v>
      </c>
      <c r="O140" s="68"/>
      <c r="P140" s="193">
        <f>O140*H140</f>
        <v>0</v>
      </c>
      <c r="Q140" s="193">
        <v>2.0699999999999998</v>
      </c>
      <c r="R140" s="193">
        <f>Q140*H140</f>
        <v>9.935999999999999E-2</v>
      </c>
      <c r="S140" s="193">
        <v>0</v>
      </c>
      <c r="T140" s="194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5" t="s">
        <v>129</v>
      </c>
      <c r="AT140" s="195" t="s">
        <v>125</v>
      </c>
      <c r="AU140" s="195" t="s">
        <v>84</v>
      </c>
      <c r="AY140" s="14" t="s">
        <v>123</v>
      </c>
      <c r="BE140" s="196">
        <f>IF(N140="základná",J140,0)</f>
        <v>0</v>
      </c>
      <c r="BF140" s="196">
        <f>IF(N140="znížená",J140,0)</f>
        <v>0</v>
      </c>
      <c r="BG140" s="196">
        <f>IF(N140="zákl. prenesená",J140,0)</f>
        <v>0</v>
      </c>
      <c r="BH140" s="196">
        <f>IF(N140="zníž. prenesená",J140,0)</f>
        <v>0</v>
      </c>
      <c r="BI140" s="196">
        <f>IF(N140="nulová",J140,0)</f>
        <v>0</v>
      </c>
      <c r="BJ140" s="14" t="s">
        <v>84</v>
      </c>
      <c r="BK140" s="197">
        <f>ROUND(I140*H140,3)</f>
        <v>0</v>
      </c>
      <c r="BL140" s="14" t="s">
        <v>129</v>
      </c>
      <c r="BM140" s="195" t="s">
        <v>297</v>
      </c>
    </row>
    <row r="141" spans="1:65" s="2" customFormat="1" ht="14.4" customHeight="1">
      <c r="A141" s="31"/>
      <c r="B141" s="32"/>
      <c r="C141" s="184" t="s">
        <v>164</v>
      </c>
      <c r="D141" s="184" t="s">
        <v>125</v>
      </c>
      <c r="E141" s="185" t="s">
        <v>168</v>
      </c>
      <c r="F141" s="186" t="s">
        <v>169</v>
      </c>
      <c r="G141" s="187" t="s">
        <v>138</v>
      </c>
      <c r="H141" s="188">
        <v>0.67200000000000004</v>
      </c>
      <c r="I141" s="189"/>
      <c r="J141" s="188">
        <f>ROUND(I141*H141,3)</f>
        <v>0</v>
      </c>
      <c r="K141" s="190"/>
      <c r="L141" s="36"/>
      <c r="M141" s="191" t="s">
        <v>1</v>
      </c>
      <c r="N141" s="192" t="s">
        <v>41</v>
      </c>
      <c r="O141" s="68"/>
      <c r="P141" s="193">
        <f>O141*H141</f>
        <v>0</v>
      </c>
      <c r="Q141" s="193">
        <v>2.23543</v>
      </c>
      <c r="R141" s="193">
        <f>Q141*H141</f>
        <v>1.5022089600000001</v>
      </c>
      <c r="S141" s="193">
        <v>0</v>
      </c>
      <c r="T141" s="194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5" t="s">
        <v>129</v>
      </c>
      <c r="AT141" s="195" t="s">
        <v>125</v>
      </c>
      <c r="AU141" s="195" t="s">
        <v>84</v>
      </c>
      <c r="AY141" s="14" t="s">
        <v>123</v>
      </c>
      <c r="BE141" s="196">
        <f>IF(N141="základná",J141,0)</f>
        <v>0</v>
      </c>
      <c r="BF141" s="196">
        <f>IF(N141="znížená",J141,0)</f>
        <v>0</v>
      </c>
      <c r="BG141" s="196">
        <f>IF(N141="zákl. prenesená",J141,0)</f>
        <v>0</v>
      </c>
      <c r="BH141" s="196">
        <f>IF(N141="zníž. prenesená",J141,0)</f>
        <v>0</v>
      </c>
      <c r="BI141" s="196">
        <f>IF(N141="nulová",J141,0)</f>
        <v>0</v>
      </c>
      <c r="BJ141" s="14" t="s">
        <v>84</v>
      </c>
      <c r="BK141" s="197">
        <f>ROUND(I141*H141,3)</f>
        <v>0</v>
      </c>
      <c r="BL141" s="14" t="s">
        <v>129</v>
      </c>
      <c r="BM141" s="195" t="s">
        <v>298</v>
      </c>
    </row>
    <row r="142" spans="1:65" s="12" customFormat="1" ht="22.95" customHeight="1">
      <c r="B142" s="168"/>
      <c r="C142" s="169"/>
      <c r="D142" s="170" t="s">
        <v>74</v>
      </c>
      <c r="E142" s="182" t="s">
        <v>140</v>
      </c>
      <c r="F142" s="182" t="s">
        <v>299</v>
      </c>
      <c r="G142" s="169"/>
      <c r="H142" s="169"/>
      <c r="I142" s="172"/>
      <c r="J142" s="183">
        <f>BK142</f>
        <v>0</v>
      </c>
      <c r="K142" s="169"/>
      <c r="L142" s="174"/>
      <c r="M142" s="175"/>
      <c r="N142" s="176"/>
      <c r="O142" s="176"/>
      <c r="P142" s="177">
        <f>P143</f>
        <v>0</v>
      </c>
      <c r="Q142" s="176"/>
      <c r="R142" s="177">
        <f>R143</f>
        <v>0.199152</v>
      </c>
      <c r="S142" s="176"/>
      <c r="T142" s="178">
        <f>T143</f>
        <v>0</v>
      </c>
      <c r="AR142" s="179" t="s">
        <v>80</v>
      </c>
      <c r="AT142" s="180" t="s">
        <v>74</v>
      </c>
      <c r="AU142" s="180" t="s">
        <v>80</v>
      </c>
      <c r="AY142" s="179" t="s">
        <v>123</v>
      </c>
      <c r="BK142" s="181">
        <f>BK143</f>
        <v>0</v>
      </c>
    </row>
    <row r="143" spans="1:65" s="2" customFormat="1" ht="37.950000000000003" customHeight="1">
      <c r="A143" s="31"/>
      <c r="B143" s="32"/>
      <c r="C143" s="184" t="s">
        <v>151</v>
      </c>
      <c r="D143" s="184" t="s">
        <v>125</v>
      </c>
      <c r="E143" s="185" t="s">
        <v>300</v>
      </c>
      <c r="F143" s="186" t="s">
        <v>301</v>
      </c>
      <c r="G143" s="187" t="s">
        <v>128</v>
      </c>
      <c r="H143" s="188">
        <v>0.96</v>
      </c>
      <c r="I143" s="189"/>
      <c r="J143" s="188">
        <f>ROUND(I143*H143,3)</f>
        <v>0</v>
      </c>
      <c r="K143" s="190"/>
      <c r="L143" s="36"/>
      <c r="M143" s="191" t="s">
        <v>1</v>
      </c>
      <c r="N143" s="192" t="s">
        <v>41</v>
      </c>
      <c r="O143" s="68"/>
      <c r="P143" s="193">
        <f>O143*H143</f>
        <v>0</v>
      </c>
      <c r="Q143" s="193">
        <v>0.20745</v>
      </c>
      <c r="R143" s="193">
        <f>Q143*H143</f>
        <v>0.199152</v>
      </c>
      <c r="S143" s="193">
        <v>0</v>
      </c>
      <c r="T143" s="194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5" t="s">
        <v>129</v>
      </c>
      <c r="AT143" s="195" t="s">
        <v>125</v>
      </c>
      <c r="AU143" s="195" t="s">
        <v>84</v>
      </c>
      <c r="AY143" s="14" t="s">
        <v>123</v>
      </c>
      <c r="BE143" s="196">
        <f>IF(N143="základná",J143,0)</f>
        <v>0</v>
      </c>
      <c r="BF143" s="196">
        <f>IF(N143="znížená",J143,0)</f>
        <v>0</v>
      </c>
      <c r="BG143" s="196">
        <f>IF(N143="zákl. prenesená",J143,0)</f>
        <v>0</v>
      </c>
      <c r="BH143" s="196">
        <f>IF(N143="zníž. prenesená",J143,0)</f>
        <v>0</v>
      </c>
      <c r="BI143" s="196">
        <f>IF(N143="nulová",J143,0)</f>
        <v>0</v>
      </c>
      <c r="BJ143" s="14" t="s">
        <v>84</v>
      </c>
      <c r="BK143" s="197">
        <f>ROUND(I143*H143,3)</f>
        <v>0</v>
      </c>
      <c r="BL143" s="14" t="s">
        <v>129</v>
      </c>
      <c r="BM143" s="195" t="s">
        <v>302</v>
      </c>
    </row>
    <row r="144" spans="1:65" s="12" customFormat="1" ht="22.95" customHeight="1">
      <c r="B144" s="168"/>
      <c r="C144" s="169"/>
      <c r="D144" s="170" t="s">
        <v>74</v>
      </c>
      <c r="E144" s="182" t="s">
        <v>158</v>
      </c>
      <c r="F144" s="182" t="s">
        <v>303</v>
      </c>
      <c r="G144" s="169"/>
      <c r="H144" s="169"/>
      <c r="I144" s="172"/>
      <c r="J144" s="183">
        <f>BK144</f>
        <v>0</v>
      </c>
      <c r="K144" s="169"/>
      <c r="L144" s="174"/>
      <c r="M144" s="175"/>
      <c r="N144" s="176"/>
      <c r="O144" s="176"/>
      <c r="P144" s="177">
        <f>SUM(P145:P152)</f>
        <v>0</v>
      </c>
      <c r="Q144" s="176"/>
      <c r="R144" s="177">
        <f>SUM(R145:R152)</f>
        <v>1.1126E-2</v>
      </c>
      <c r="S144" s="176"/>
      <c r="T144" s="178">
        <f>SUM(T145:T152)</f>
        <v>0</v>
      </c>
      <c r="AR144" s="179" t="s">
        <v>80</v>
      </c>
      <c r="AT144" s="180" t="s">
        <v>74</v>
      </c>
      <c r="AU144" s="180" t="s">
        <v>80</v>
      </c>
      <c r="AY144" s="179" t="s">
        <v>123</v>
      </c>
      <c r="BK144" s="181">
        <f>SUM(BK145:BK152)</f>
        <v>0</v>
      </c>
    </row>
    <row r="145" spans="1:65" s="2" customFormat="1" ht="37.950000000000003" customHeight="1">
      <c r="A145" s="31"/>
      <c r="B145" s="32"/>
      <c r="C145" s="184" t="s">
        <v>172</v>
      </c>
      <c r="D145" s="184" t="s">
        <v>125</v>
      </c>
      <c r="E145" s="185" t="s">
        <v>304</v>
      </c>
      <c r="F145" s="186" t="s">
        <v>305</v>
      </c>
      <c r="G145" s="187" t="s">
        <v>179</v>
      </c>
      <c r="H145" s="188">
        <v>6.6</v>
      </c>
      <c r="I145" s="189"/>
      <c r="J145" s="188">
        <f t="shared" ref="J145:J152" si="10">ROUND(I145*H145,3)</f>
        <v>0</v>
      </c>
      <c r="K145" s="190"/>
      <c r="L145" s="36"/>
      <c r="M145" s="191" t="s">
        <v>1</v>
      </c>
      <c r="N145" s="192" t="s">
        <v>41</v>
      </c>
      <c r="O145" s="68"/>
      <c r="P145" s="193">
        <f t="shared" ref="P145:P152" si="11">O145*H145</f>
        <v>0</v>
      </c>
      <c r="Q145" s="193">
        <v>1.1E-4</v>
      </c>
      <c r="R145" s="193">
        <f t="shared" ref="R145:R152" si="12">Q145*H145</f>
        <v>7.2599999999999997E-4</v>
      </c>
      <c r="S145" s="193">
        <v>0</v>
      </c>
      <c r="T145" s="194">
        <f t="shared" ref="T145:T152" si="13"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5" t="s">
        <v>129</v>
      </c>
      <c r="AT145" s="195" t="s">
        <v>125</v>
      </c>
      <c r="AU145" s="195" t="s">
        <v>84</v>
      </c>
      <c r="AY145" s="14" t="s">
        <v>123</v>
      </c>
      <c r="BE145" s="196">
        <f t="shared" ref="BE145:BE152" si="14">IF(N145="základná",J145,0)</f>
        <v>0</v>
      </c>
      <c r="BF145" s="196">
        <f t="shared" ref="BF145:BF152" si="15">IF(N145="znížená",J145,0)</f>
        <v>0</v>
      </c>
      <c r="BG145" s="196">
        <f t="shared" ref="BG145:BG152" si="16">IF(N145="zákl. prenesená",J145,0)</f>
        <v>0</v>
      </c>
      <c r="BH145" s="196">
        <f t="shared" ref="BH145:BH152" si="17">IF(N145="zníž. prenesená",J145,0)</f>
        <v>0</v>
      </c>
      <c r="BI145" s="196">
        <f t="shared" ref="BI145:BI152" si="18">IF(N145="nulová",J145,0)</f>
        <v>0</v>
      </c>
      <c r="BJ145" s="14" t="s">
        <v>84</v>
      </c>
      <c r="BK145" s="197">
        <f t="shared" ref="BK145:BK152" si="19">ROUND(I145*H145,3)</f>
        <v>0</v>
      </c>
      <c r="BL145" s="14" t="s">
        <v>129</v>
      </c>
      <c r="BM145" s="195" t="s">
        <v>306</v>
      </c>
    </row>
    <row r="146" spans="1:65" s="2" customFormat="1" ht="24.15" customHeight="1">
      <c r="A146" s="31"/>
      <c r="B146" s="32"/>
      <c r="C146" s="184" t="s">
        <v>156</v>
      </c>
      <c r="D146" s="184" t="s">
        <v>125</v>
      </c>
      <c r="E146" s="185" t="s">
        <v>307</v>
      </c>
      <c r="F146" s="186" t="s">
        <v>308</v>
      </c>
      <c r="G146" s="187" t="s">
        <v>179</v>
      </c>
      <c r="H146" s="188">
        <v>6.6</v>
      </c>
      <c r="I146" s="189"/>
      <c r="J146" s="188">
        <f t="shared" si="10"/>
        <v>0</v>
      </c>
      <c r="K146" s="190"/>
      <c r="L146" s="36"/>
      <c r="M146" s="191" t="s">
        <v>1</v>
      </c>
      <c r="N146" s="192" t="s">
        <v>41</v>
      </c>
      <c r="O146" s="68"/>
      <c r="P146" s="193">
        <f t="shared" si="11"/>
        <v>0</v>
      </c>
      <c r="Q146" s="193">
        <v>0</v>
      </c>
      <c r="R146" s="193">
        <f t="shared" si="12"/>
        <v>0</v>
      </c>
      <c r="S146" s="193">
        <v>0</v>
      </c>
      <c r="T146" s="194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5" t="s">
        <v>129</v>
      </c>
      <c r="AT146" s="195" t="s">
        <v>125</v>
      </c>
      <c r="AU146" s="195" t="s">
        <v>84</v>
      </c>
      <c r="AY146" s="14" t="s">
        <v>123</v>
      </c>
      <c r="BE146" s="196">
        <f t="shared" si="14"/>
        <v>0</v>
      </c>
      <c r="BF146" s="196">
        <f t="shared" si="15"/>
        <v>0</v>
      </c>
      <c r="BG146" s="196">
        <f t="shared" si="16"/>
        <v>0</v>
      </c>
      <c r="BH146" s="196">
        <f t="shared" si="17"/>
        <v>0</v>
      </c>
      <c r="BI146" s="196">
        <f t="shared" si="18"/>
        <v>0</v>
      </c>
      <c r="BJ146" s="14" t="s">
        <v>84</v>
      </c>
      <c r="BK146" s="197">
        <f t="shared" si="19"/>
        <v>0</v>
      </c>
      <c r="BL146" s="14" t="s">
        <v>129</v>
      </c>
      <c r="BM146" s="195" t="s">
        <v>309</v>
      </c>
    </row>
    <row r="147" spans="1:65" s="2" customFormat="1" ht="24.15" customHeight="1">
      <c r="A147" s="31"/>
      <c r="B147" s="32"/>
      <c r="C147" s="184" t="s">
        <v>181</v>
      </c>
      <c r="D147" s="184" t="s">
        <v>125</v>
      </c>
      <c r="E147" s="185" t="s">
        <v>310</v>
      </c>
      <c r="F147" s="186" t="s">
        <v>311</v>
      </c>
      <c r="G147" s="187" t="s">
        <v>179</v>
      </c>
      <c r="H147" s="188">
        <v>9.6</v>
      </c>
      <c r="I147" s="189"/>
      <c r="J147" s="188">
        <f t="shared" si="10"/>
        <v>0</v>
      </c>
      <c r="K147" s="190"/>
      <c r="L147" s="36"/>
      <c r="M147" s="191" t="s">
        <v>1</v>
      </c>
      <c r="N147" s="192" t="s">
        <v>41</v>
      </c>
      <c r="O147" s="68"/>
      <c r="P147" s="193">
        <f t="shared" si="11"/>
        <v>0</v>
      </c>
      <c r="Q147" s="193">
        <v>0</v>
      </c>
      <c r="R147" s="193">
        <f t="shared" si="12"/>
        <v>0</v>
      </c>
      <c r="S147" s="193">
        <v>0</v>
      </c>
      <c r="T147" s="194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5" t="s">
        <v>129</v>
      </c>
      <c r="AT147" s="195" t="s">
        <v>125</v>
      </c>
      <c r="AU147" s="195" t="s">
        <v>84</v>
      </c>
      <c r="AY147" s="14" t="s">
        <v>123</v>
      </c>
      <c r="BE147" s="196">
        <f t="shared" si="14"/>
        <v>0</v>
      </c>
      <c r="BF147" s="196">
        <f t="shared" si="15"/>
        <v>0</v>
      </c>
      <c r="BG147" s="196">
        <f t="shared" si="16"/>
        <v>0</v>
      </c>
      <c r="BH147" s="196">
        <f t="shared" si="17"/>
        <v>0</v>
      </c>
      <c r="BI147" s="196">
        <f t="shared" si="18"/>
        <v>0</v>
      </c>
      <c r="BJ147" s="14" t="s">
        <v>84</v>
      </c>
      <c r="BK147" s="197">
        <f t="shared" si="19"/>
        <v>0</v>
      </c>
      <c r="BL147" s="14" t="s">
        <v>129</v>
      </c>
      <c r="BM147" s="195" t="s">
        <v>312</v>
      </c>
    </row>
    <row r="148" spans="1:65" s="2" customFormat="1" ht="37.950000000000003" customHeight="1">
      <c r="A148" s="31"/>
      <c r="B148" s="32"/>
      <c r="C148" s="184" t="s">
        <v>186</v>
      </c>
      <c r="D148" s="184" t="s">
        <v>125</v>
      </c>
      <c r="E148" s="185" t="s">
        <v>182</v>
      </c>
      <c r="F148" s="186" t="s">
        <v>183</v>
      </c>
      <c r="G148" s="187" t="s">
        <v>184</v>
      </c>
      <c r="H148" s="188">
        <v>52</v>
      </c>
      <c r="I148" s="189"/>
      <c r="J148" s="188">
        <f t="shared" si="10"/>
        <v>0</v>
      </c>
      <c r="K148" s="190"/>
      <c r="L148" s="36"/>
      <c r="M148" s="191" t="s">
        <v>1</v>
      </c>
      <c r="N148" s="192" t="s">
        <v>41</v>
      </c>
      <c r="O148" s="68"/>
      <c r="P148" s="193">
        <f t="shared" si="11"/>
        <v>0</v>
      </c>
      <c r="Q148" s="193">
        <v>2.0000000000000001E-4</v>
      </c>
      <c r="R148" s="193">
        <f t="shared" si="12"/>
        <v>1.0400000000000001E-2</v>
      </c>
      <c r="S148" s="193">
        <v>0</v>
      </c>
      <c r="T148" s="194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5" t="s">
        <v>129</v>
      </c>
      <c r="AT148" s="195" t="s">
        <v>125</v>
      </c>
      <c r="AU148" s="195" t="s">
        <v>84</v>
      </c>
      <c r="AY148" s="14" t="s">
        <v>123</v>
      </c>
      <c r="BE148" s="196">
        <f t="shared" si="14"/>
        <v>0</v>
      </c>
      <c r="BF148" s="196">
        <f t="shared" si="15"/>
        <v>0</v>
      </c>
      <c r="BG148" s="196">
        <f t="shared" si="16"/>
        <v>0</v>
      </c>
      <c r="BH148" s="196">
        <f t="shared" si="17"/>
        <v>0</v>
      </c>
      <c r="BI148" s="196">
        <f t="shared" si="18"/>
        <v>0</v>
      </c>
      <c r="BJ148" s="14" t="s">
        <v>84</v>
      </c>
      <c r="BK148" s="197">
        <f t="shared" si="19"/>
        <v>0</v>
      </c>
      <c r="BL148" s="14" t="s">
        <v>129</v>
      </c>
      <c r="BM148" s="195" t="s">
        <v>313</v>
      </c>
    </row>
    <row r="149" spans="1:65" s="2" customFormat="1" ht="14.4" customHeight="1">
      <c r="A149" s="31"/>
      <c r="B149" s="32"/>
      <c r="C149" s="198" t="s">
        <v>192</v>
      </c>
      <c r="D149" s="198" t="s">
        <v>187</v>
      </c>
      <c r="E149" s="199" t="s">
        <v>188</v>
      </c>
      <c r="F149" s="200" t="s">
        <v>189</v>
      </c>
      <c r="G149" s="201" t="s">
        <v>190</v>
      </c>
      <c r="H149" s="202">
        <v>37.5</v>
      </c>
      <c r="I149" s="203"/>
      <c r="J149" s="202">
        <f t="shared" si="10"/>
        <v>0</v>
      </c>
      <c r="K149" s="204"/>
      <c r="L149" s="205"/>
      <c r="M149" s="206" t="s">
        <v>1</v>
      </c>
      <c r="N149" s="207" t="s">
        <v>41</v>
      </c>
      <c r="O149" s="68"/>
      <c r="P149" s="193">
        <f t="shared" si="11"/>
        <v>0</v>
      </c>
      <c r="Q149" s="193">
        <v>0</v>
      </c>
      <c r="R149" s="193">
        <f t="shared" si="12"/>
        <v>0</v>
      </c>
      <c r="S149" s="193">
        <v>0</v>
      </c>
      <c r="T149" s="194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5" t="s">
        <v>152</v>
      </c>
      <c r="AT149" s="195" t="s">
        <v>187</v>
      </c>
      <c r="AU149" s="195" t="s">
        <v>84</v>
      </c>
      <c r="AY149" s="14" t="s">
        <v>123</v>
      </c>
      <c r="BE149" s="196">
        <f t="shared" si="14"/>
        <v>0</v>
      </c>
      <c r="BF149" s="196">
        <f t="shared" si="15"/>
        <v>0</v>
      </c>
      <c r="BG149" s="196">
        <f t="shared" si="16"/>
        <v>0</v>
      </c>
      <c r="BH149" s="196">
        <f t="shared" si="17"/>
        <v>0</v>
      </c>
      <c r="BI149" s="196">
        <f t="shared" si="18"/>
        <v>0</v>
      </c>
      <c r="BJ149" s="14" t="s">
        <v>84</v>
      </c>
      <c r="BK149" s="197">
        <f t="shared" si="19"/>
        <v>0</v>
      </c>
      <c r="BL149" s="14" t="s">
        <v>129</v>
      </c>
      <c r="BM149" s="195" t="s">
        <v>314</v>
      </c>
    </row>
    <row r="150" spans="1:65" s="2" customFormat="1" ht="24.15" customHeight="1">
      <c r="A150" s="31"/>
      <c r="B150" s="32"/>
      <c r="C150" s="184" t="s">
        <v>196</v>
      </c>
      <c r="D150" s="184" t="s">
        <v>125</v>
      </c>
      <c r="E150" s="185" t="s">
        <v>193</v>
      </c>
      <c r="F150" s="186" t="s">
        <v>194</v>
      </c>
      <c r="G150" s="187" t="s">
        <v>155</v>
      </c>
      <c r="H150" s="188">
        <v>0.33400000000000002</v>
      </c>
      <c r="I150" s="189"/>
      <c r="J150" s="188">
        <f t="shared" si="10"/>
        <v>0</v>
      </c>
      <c r="K150" s="190"/>
      <c r="L150" s="36"/>
      <c r="M150" s="191" t="s">
        <v>1</v>
      </c>
      <c r="N150" s="192" t="s">
        <v>41</v>
      </c>
      <c r="O150" s="68"/>
      <c r="P150" s="193">
        <f t="shared" si="11"/>
        <v>0</v>
      </c>
      <c r="Q150" s="193">
        <v>0</v>
      </c>
      <c r="R150" s="193">
        <f t="shared" si="12"/>
        <v>0</v>
      </c>
      <c r="S150" s="193">
        <v>0</v>
      </c>
      <c r="T150" s="194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5" t="s">
        <v>129</v>
      </c>
      <c r="AT150" s="195" t="s">
        <v>125</v>
      </c>
      <c r="AU150" s="195" t="s">
        <v>84</v>
      </c>
      <c r="AY150" s="14" t="s">
        <v>123</v>
      </c>
      <c r="BE150" s="196">
        <f t="shared" si="14"/>
        <v>0</v>
      </c>
      <c r="BF150" s="196">
        <f t="shared" si="15"/>
        <v>0</v>
      </c>
      <c r="BG150" s="196">
        <f t="shared" si="16"/>
        <v>0</v>
      </c>
      <c r="BH150" s="196">
        <f t="shared" si="17"/>
        <v>0</v>
      </c>
      <c r="BI150" s="196">
        <f t="shared" si="18"/>
        <v>0</v>
      </c>
      <c r="BJ150" s="14" t="s">
        <v>84</v>
      </c>
      <c r="BK150" s="197">
        <f t="shared" si="19"/>
        <v>0</v>
      </c>
      <c r="BL150" s="14" t="s">
        <v>129</v>
      </c>
      <c r="BM150" s="195" t="s">
        <v>315</v>
      </c>
    </row>
    <row r="151" spans="1:65" s="2" customFormat="1" ht="14.4" customHeight="1">
      <c r="A151" s="31"/>
      <c r="B151" s="32"/>
      <c r="C151" s="184" t="s">
        <v>200</v>
      </c>
      <c r="D151" s="184" t="s">
        <v>125</v>
      </c>
      <c r="E151" s="185" t="s">
        <v>197</v>
      </c>
      <c r="F151" s="186" t="s">
        <v>198</v>
      </c>
      <c r="G151" s="187" t="s">
        <v>155</v>
      </c>
      <c r="H151" s="188">
        <v>3.0059999999999998</v>
      </c>
      <c r="I151" s="189"/>
      <c r="J151" s="188">
        <f t="shared" si="10"/>
        <v>0</v>
      </c>
      <c r="K151" s="190"/>
      <c r="L151" s="36"/>
      <c r="M151" s="191" t="s">
        <v>1</v>
      </c>
      <c r="N151" s="192" t="s">
        <v>41</v>
      </c>
      <c r="O151" s="68"/>
      <c r="P151" s="193">
        <f t="shared" si="11"/>
        <v>0</v>
      </c>
      <c r="Q151" s="193">
        <v>0</v>
      </c>
      <c r="R151" s="193">
        <f t="shared" si="12"/>
        <v>0</v>
      </c>
      <c r="S151" s="193">
        <v>0</v>
      </c>
      <c r="T151" s="194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5" t="s">
        <v>129</v>
      </c>
      <c r="AT151" s="195" t="s">
        <v>125</v>
      </c>
      <c r="AU151" s="195" t="s">
        <v>84</v>
      </c>
      <c r="AY151" s="14" t="s">
        <v>123</v>
      </c>
      <c r="BE151" s="196">
        <f t="shared" si="14"/>
        <v>0</v>
      </c>
      <c r="BF151" s="196">
        <f t="shared" si="15"/>
        <v>0</v>
      </c>
      <c r="BG151" s="196">
        <f t="shared" si="16"/>
        <v>0</v>
      </c>
      <c r="BH151" s="196">
        <f t="shared" si="17"/>
        <v>0</v>
      </c>
      <c r="BI151" s="196">
        <f t="shared" si="18"/>
        <v>0</v>
      </c>
      <c r="BJ151" s="14" t="s">
        <v>84</v>
      </c>
      <c r="BK151" s="197">
        <f t="shared" si="19"/>
        <v>0</v>
      </c>
      <c r="BL151" s="14" t="s">
        <v>129</v>
      </c>
      <c r="BM151" s="195" t="s">
        <v>316</v>
      </c>
    </row>
    <row r="152" spans="1:65" s="2" customFormat="1" ht="24.15" customHeight="1">
      <c r="A152" s="31"/>
      <c r="B152" s="32"/>
      <c r="C152" s="184" t="s">
        <v>7</v>
      </c>
      <c r="D152" s="184" t="s">
        <v>125</v>
      </c>
      <c r="E152" s="185" t="s">
        <v>317</v>
      </c>
      <c r="F152" s="186" t="s">
        <v>318</v>
      </c>
      <c r="G152" s="187" t="s">
        <v>155</v>
      </c>
      <c r="H152" s="188">
        <v>0.33400000000000002</v>
      </c>
      <c r="I152" s="189"/>
      <c r="J152" s="188">
        <f t="shared" si="10"/>
        <v>0</v>
      </c>
      <c r="K152" s="190"/>
      <c r="L152" s="36"/>
      <c r="M152" s="191" t="s">
        <v>1</v>
      </c>
      <c r="N152" s="192" t="s">
        <v>41</v>
      </c>
      <c r="O152" s="68"/>
      <c r="P152" s="193">
        <f t="shared" si="11"/>
        <v>0</v>
      </c>
      <c r="Q152" s="193">
        <v>0</v>
      </c>
      <c r="R152" s="193">
        <f t="shared" si="12"/>
        <v>0</v>
      </c>
      <c r="S152" s="193">
        <v>0</v>
      </c>
      <c r="T152" s="194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5" t="s">
        <v>129</v>
      </c>
      <c r="AT152" s="195" t="s">
        <v>125</v>
      </c>
      <c r="AU152" s="195" t="s">
        <v>84</v>
      </c>
      <c r="AY152" s="14" t="s">
        <v>123</v>
      </c>
      <c r="BE152" s="196">
        <f t="shared" si="14"/>
        <v>0</v>
      </c>
      <c r="BF152" s="196">
        <f t="shared" si="15"/>
        <v>0</v>
      </c>
      <c r="BG152" s="196">
        <f t="shared" si="16"/>
        <v>0</v>
      </c>
      <c r="BH152" s="196">
        <f t="shared" si="17"/>
        <v>0</v>
      </c>
      <c r="BI152" s="196">
        <f t="shared" si="18"/>
        <v>0</v>
      </c>
      <c r="BJ152" s="14" t="s">
        <v>84</v>
      </c>
      <c r="BK152" s="197">
        <f t="shared" si="19"/>
        <v>0</v>
      </c>
      <c r="BL152" s="14" t="s">
        <v>129</v>
      </c>
      <c r="BM152" s="195" t="s">
        <v>319</v>
      </c>
    </row>
    <row r="153" spans="1:65" s="12" customFormat="1" ht="25.95" customHeight="1">
      <c r="B153" s="168"/>
      <c r="C153" s="169"/>
      <c r="D153" s="170" t="s">
        <v>74</v>
      </c>
      <c r="E153" s="171" t="s">
        <v>204</v>
      </c>
      <c r="F153" s="171" t="s">
        <v>320</v>
      </c>
      <c r="G153" s="169"/>
      <c r="H153" s="169"/>
      <c r="I153" s="172"/>
      <c r="J153" s="173">
        <f>BK153</f>
        <v>0</v>
      </c>
      <c r="K153" s="169"/>
      <c r="L153" s="174"/>
      <c r="M153" s="175"/>
      <c r="N153" s="176"/>
      <c r="O153" s="176"/>
      <c r="P153" s="177">
        <f>P154+P156+P158+P160+P166</f>
        <v>0</v>
      </c>
      <c r="Q153" s="176"/>
      <c r="R153" s="177">
        <f>R154+R156+R158+R160+R166</f>
        <v>1131.6717904000002</v>
      </c>
      <c r="S153" s="176"/>
      <c r="T153" s="178">
        <f>T154+T156+T158+T160+T166</f>
        <v>0</v>
      </c>
      <c r="AR153" s="179" t="s">
        <v>84</v>
      </c>
      <c r="AT153" s="180" t="s">
        <v>74</v>
      </c>
      <c r="AU153" s="180" t="s">
        <v>75</v>
      </c>
      <c r="AY153" s="179" t="s">
        <v>123</v>
      </c>
      <c r="BK153" s="181">
        <f>BK154+BK156+BK158+BK160+BK166</f>
        <v>0</v>
      </c>
    </row>
    <row r="154" spans="1:65" s="12" customFormat="1" ht="22.95" customHeight="1">
      <c r="B154" s="168"/>
      <c r="C154" s="169"/>
      <c r="D154" s="170" t="s">
        <v>74</v>
      </c>
      <c r="E154" s="182" t="s">
        <v>206</v>
      </c>
      <c r="F154" s="182" t="s">
        <v>321</v>
      </c>
      <c r="G154" s="169"/>
      <c r="H154" s="169"/>
      <c r="I154" s="172"/>
      <c r="J154" s="183">
        <f>BK154</f>
        <v>0</v>
      </c>
      <c r="K154" s="169"/>
      <c r="L154" s="174"/>
      <c r="M154" s="175"/>
      <c r="N154" s="176"/>
      <c r="O154" s="176"/>
      <c r="P154" s="177">
        <f>P155</f>
        <v>0</v>
      </c>
      <c r="Q154" s="176"/>
      <c r="R154" s="177">
        <f>R155</f>
        <v>0.31975019999999998</v>
      </c>
      <c r="S154" s="176"/>
      <c r="T154" s="178">
        <f>T155</f>
        <v>0</v>
      </c>
      <c r="AR154" s="179" t="s">
        <v>84</v>
      </c>
      <c r="AT154" s="180" t="s">
        <v>74</v>
      </c>
      <c r="AU154" s="180" t="s">
        <v>80</v>
      </c>
      <c r="AY154" s="179" t="s">
        <v>123</v>
      </c>
      <c r="BK154" s="181">
        <f>BK155</f>
        <v>0</v>
      </c>
    </row>
    <row r="155" spans="1:65" s="2" customFormat="1" ht="24.15" customHeight="1">
      <c r="A155" s="31"/>
      <c r="B155" s="32"/>
      <c r="C155" s="184" t="s">
        <v>213</v>
      </c>
      <c r="D155" s="184" t="s">
        <v>125</v>
      </c>
      <c r="E155" s="185" t="s">
        <v>208</v>
      </c>
      <c r="F155" s="186" t="s">
        <v>209</v>
      </c>
      <c r="G155" s="187" t="s">
        <v>128</v>
      </c>
      <c r="H155" s="188">
        <v>20.79</v>
      </c>
      <c r="I155" s="189"/>
      <c r="J155" s="188">
        <f>ROUND(I155*H155,3)</f>
        <v>0</v>
      </c>
      <c r="K155" s="190"/>
      <c r="L155" s="36"/>
      <c r="M155" s="191" t="s">
        <v>1</v>
      </c>
      <c r="N155" s="192" t="s">
        <v>41</v>
      </c>
      <c r="O155" s="68"/>
      <c r="P155" s="193">
        <f>O155*H155</f>
        <v>0</v>
      </c>
      <c r="Q155" s="193">
        <v>1.538E-2</v>
      </c>
      <c r="R155" s="193">
        <f>Q155*H155</f>
        <v>0.31975019999999998</v>
      </c>
      <c r="S155" s="193">
        <v>0</v>
      </c>
      <c r="T155" s="194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5" t="s">
        <v>186</v>
      </c>
      <c r="AT155" s="195" t="s">
        <v>125</v>
      </c>
      <c r="AU155" s="195" t="s">
        <v>84</v>
      </c>
      <c r="AY155" s="14" t="s">
        <v>123</v>
      </c>
      <c r="BE155" s="196">
        <f>IF(N155="základná",J155,0)</f>
        <v>0</v>
      </c>
      <c r="BF155" s="196">
        <f>IF(N155="znížená",J155,0)</f>
        <v>0</v>
      </c>
      <c r="BG155" s="196">
        <f>IF(N155="zákl. prenesená",J155,0)</f>
        <v>0</v>
      </c>
      <c r="BH155" s="196">
        <f>IF(N155="zníž. prenesená",J155,0)</f>
        <v>0</v>
      </c>
      <c r="BI155" s="196">
        <f>IF(N155="nulová",J155,0)</f>
        <v>0</v>
      </c>
      <c r="BJ155" s="14" t="s">
        <v>84</v>
      </c>
      <c r="BK155" s="197">
        <f>ROUND(I155*H155,3)</f>
        <v>0</v>
      </c>
      <c r="BL155" s="14" t="s">
        <v>186</v>
      </c>
      <c r="BM155" s="195" t="s">
        <v>322</v>
      </c>
    </row>
    <row r="156" spans="1:65" s="12" customFormat="1" ht="22.95" customHeight="1">
      <c r="B156" s="168"/>
      <c r="C156" s="169"/>
      <c r="D156" s="170" t="s">
        <v>74</v>
      </c>
      <c r="E156" s="182" t="s">
        <v>211</v>
      </c>
      <c r="F156" s="182" t="s">
        <v>323</v>
      </c>
      <c r="G156" s="169"/>
      <c r="H156" s="169"/>
      <c r="I156" s="172"/>
      <c r="J156" s="183">
        <f>BK156</f>
        <v>0</v>
      </c>
      <c r="K156" s="169"/>
      <c r="L156" s="174"/>
      <c r="M156" s="175"/>
      <c r="N156" s="176"/>
      <c r="O156" s="176"/>
      <c r="P156" s="177">
        <f>P157</f>
        <v>0</v>
      </c>
      <c r="Q156" s="176"/>
      <c r="R156" s="177">
        <f>R157</f>
        <v>0.14282729999999999</v>
      </c>
      <c r="S156" s="176"/>
      <c r="T156" s="178">
        <f>T157</f>
        <v>0</v>
      </c>
      <c r="AR156" s="179" t="s">
        <v>84</v>
      </c>
      <c r="AT156" s="180" t="s">
        <v>74</v>
      </c>
      <c r="AU156" s="180" t="s">
        <v>80</v>
      </c>
      <c r="AY156" s="179" t="s">
        <v>123</v>
      </c>
      <c r="BK156" s="181">
        <f>BK157</f>
        <v>0</v>
      </c>
    </row>
    <row r="157" spans="1:65" s="2" customFormat="1" ht="14.4" customHeight="1">
      <c r="A157" s="31"/>
      <c r="B157" s="32"/>
      <c r="C157" s="184" t="s">
        <v>170</v>
      </c>
      <c r="D157" s="184" t="s">
        <v>125</v>
      </c>
      <c r="E157" s="185" t="s">
        <v>214</v>
      </c>
      <c r="F157" s="186" t="s">
        <v>215</v>
      </c>
      <c r="G157" s="187" t="s">
        <v>128</v>
      </c>
      <c r="H157" s="188">
        <v>20.79</v>
      </c>
      <c r="I157" s="189"/>
      <c r="J157" s="188">
        <f>ROUND(I157*H157,3)</f>
        <v>0</v>
      </c>
      <c r="K157" s="190"/>
      <c r="L157" s="36"/>
      <c r="M157" s="191" t="s">
        <v>1</v>
      </c>
      <c r="N157" s="192" t="s">
        <v>41</v>
      </c>
      <c r="O157" s="68"/>
      <c r="P157" s="193">
        <f>O157*H157</f>
        <v>0</v>
      </c>
      <c r="Q157" s="193">
        <v>6.8700000000000002E-3</v>
      </c>
      <c r="R157" s="193">
        <f>Q157*H157</f>
        <v>0.14282729999999999</v>
      </c>
      <c r="S157" s="193">
        <v>0</v>
      </c>
      <c r="T157" s="194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5" t="s">
        <v>186</v>
      </c>
      <c r="AT157" s="195" t="s">
        <v>125</v>
      </c>
      <c r="AU157" s="195" t="s">
        <v>84</v>
      </c>
      <c r="AY157" s="14" t="s">
        <v>123</v>
      </c>
      <c r="BE157" s="196">
        <f>IF(N157="základná",J157,0)</f>
        <v>0</v>
      </c>
      <c r="BF157" s="196">
        <f>IF(N157="znížená",J157,0)</f>
        <v>0</v>
      </c>
      <c r="BG157" s="196">
        <f>IF(N157="zákl. prenesená",J157,0)</f>
        <v>0</v>
      </c>
      <c r="BH157" s="196">
        <f>IF(N157="zníž. prenesená",J157,0)</f>
        <v>0</v>
      </c>
      <c r="BI157" s="196">
        <f>IF(N157="nulová",J157,0)</f>
        <v>0</v>
      </c>
      <c r="BJ157" s="14" t="s">
        <v>84</v>
      </c>
      <c r="BK157" s="197">
        <f>ROUND(I157*H157,3)</f>
        <v>0</v>
      </c>
      <c r="BL157" s="14" t="s">
        <v>186</v>
      </c>
      <c r="BM157" s="195" t="s">
        <v>324</v>
      </c>
    </row>
    <row r="158" spans="1:65" s="12" customFormat="1" ht="22.95" customHeight="1">
      <c r="B158" s="168"/>
      <c r="C158" s="169"/>
      <c r="D158" s="170" t="s">
        <v>74</v>
      </c>
      <c r="E158" s="182" t="s">
        <v>217</v>
      </c>
      <c r="F158" s="182" t="s">
        <v>325</v>
      </c>
      <c r="G158" s="169"/>
      <c r="H158" s="169"/>
      <c r="I158" s="172"/>
      <c r="J158" s="183">
        <f>BK158</f>
        <v>0</v>
      </c>
      <c r="K158" s="169"/>
      <c r="L158" s="174"/>
      <c r="M158" s="175"/>
      <c r="N158" s="176"/>
      <c r="O158" s="176"/>
      <c r="P158" s="177">
        <f>P159</f>
        <v>0</v>
      </c>
      <c r="Q158" s="176"/>
      <c r="R158" s="177">
        <f>R159</f>
        <v>2.0790000000000001E-4</v>
      </c>
      <c r="S158" s="176"/>
      <c r="T158" s="178">
        <f>T159</f>
        <v>0</v>
      </c>
      <c r="AR158" s="179" t="s">
        <v>84</v>
      </c>
      <c r="AT158" s="180" t="s">
        <v>74</v>
      </c>
      <c r="AU158" s="180" t="s">
        <v>80</v>
      </c>
      <c r="AY158" s="179" t="s">
        <v>123</v>
      </c>
      <c r="BK158" s="181">
        <f>BK159</f>
        <v>0</v>
      </c>
    </row>
    <row r="159" spans="1:65" s="2" customFormat="1" ht="14.4" customHeight="1">
      <c r="A159" s="31"/>
      <c r="B159" s="32"/>
      <c r="C159" s="184" t="s">
        <v>222</v>
      </c>
      <c r="D159" s="184" t="s">
        <v>125</v>
      </c>
      <c r="E159" s="185" t="s">
        <v>227</v>
      </c>
      <c r="F159" s="186" t="s">
        <v>228</v>
      </c>
      <c r="G159" s="187" t="s">
        <v>128</v>
      </c>
      <c r="H159" s="188">
        <v>20.79</v>
      </c>
      <c r="I159" s="189"/>
      <c r="J159" s="188">
        <f>ROUND(I159*H159,3)</f>
        <v>0</v>
      </c>
      <c r="K159" s="190"/>
      <c r="L159" s="36"/>
      <c r="M159" s="191" t="s">
        <v>1</v>
      </c>
      <c r="N159" s="192" t="s">
        <v>41</v>
      </c>
      <c r="O159" s="68"/>
      <c r="P159" s="193">
        <f>O159*H159</f>
        <v>0</v>
      </c>
      <c r="Q159" s="193">
        <v>1.0000000000000001E-5</v>
      </c>
      <c r="R159" s="193">
        <f>Q159*H159</f>
        <v>2.0790000000000001E-4</v>
      </c>
      <c r="S159" s="193">
        <v>0</v>
      </c>
      <c r="T159" s="194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5" t="s">
        <v>186</v>
      </c>
      <c r="AT159" s="195" t="s">
        <v>125</v>
      </c>
      <c r="AU159" s="195" t="s">
        <v>84</v>
      </c>
      <c r="AY159" s="14" t="s">
        <v>123</v>
      </c>
      <c r="BE159" s="196">
        <f>IF(N159="základná",J159,0)</f>
        <v>0</v>
      </c>
      <c r="BF159" s="196">
        <f>IF(N159="znížená",J159,0)</f>
        <v>0</v>
      </c>
      <c r="BG159" s="196">
        <f>IF(N159="zákl. prenesená",J159,0)</f>
        <v>0</v>
      </c>
      <c r="BH159" s="196">
        <f>IF(N159="zníž. prenesená",J159,0)</f>
        <v>0</v>
      </c>
      <c r="BI159" s="196">
        <f>IF(N159="nulová",J159,0)</f>
        <v>0</v>
      </c>
      <c r="BJ159" s="14" t="s">
        <v>84</v>
      </c>
      <c r="BK159" s="197">
        <f>ROUND(I159*H159,3)</f>
        <v>0</v>
      </c>
      <c r="BL159" s="14" t="s">
        <v>186</v>
      </c>
      <c r="BM159" s="195" t="s">
        <v>326</v>
      </c>
    </row>
    <row r="160" spans="1:65" s="12" customFormat="1" ht="22.95" customHeight="1">
      <c r="B160" s="168"/>
      <c r="C160" s="169"/>
      <c r="D160" s="170" t="s">
        <v>74</v>
      </c>
      <c r="E160" s="182" t="s">
        <v>230</v>
      </c>
      <c r="F160" s="182" t="s">
        <v>327</v>
      </c>
      <c r="G160" s="169"/>
      <c r="H160" s="169"/>
      <c r="I160" s="172"/>
      <c r="J160" s="183">
        <f>BK160</f>
        <v>0</v>
      </c>
      <c r="K160" s="169"/>
      <c r="L160" s="174"/>
      <c r="M160" s="175"/>
      <c r="N160" s="176"/>
      <c r="O160" s="176"/>
      <c r="P160" s="177">
        <f>SUM(P161:P165)</f>
        <v>0</v>
      </c>
      <c r="Q160" s="176"/>
      <c r="R160" s="177">
        <f>SUM(R161:R165)</f>
        <v>1131.0569800000001</v>
      </c>
      <c r="S160" s="176"/>
      <c r="T160" s="178">
        <f>SUM(T161:T165)</f>
        <v>0</v>
      </c>
      <c r="AR160" s="179" t="s">
        <v>84</v>
      </c>
      <c r="AT160" s="180" t="s">
        <v>74</v>
      </c>
      <c r="AU160" s="180" t="s">
        <v>80</v>
      </c>
      <c r="AY160" s="179" t="s">
        <v>123</v>
      </c>
      <c r="BK160" s="181">
        <f>SUM(BK161:BK165)</f>
        <v>0</v>
      </c>
    </row>
    <row r="161" spans="1:65" s="2" customFormat="1" ht="24.15" customHeight="1">
      <c r="A161" s="31"/>
      <c r="B161" s="32"/>
      <c r="C161" s="184" t="s">
        <v>226</v>
      </c>
      <c r="D161" s="184" t="s">
        <v>125</v>
      </c>
      <c r="E161" s="185" t="s">
        <v>233</v>
      </c>
      <c r="F161" s="186" t="s">
        <v>234</v>
      </c>
      <c r="G161" s="187" t="s">
        <v>184</v>
      </c>
      <c r="H161" s="188">
        <v>1</v>
      </c>
      <c r="I161" s="189"/>
      <c r="J161" s="188">
        <f>ROUND(I161*H161,3)</f>
        <v>0</v>
      </c>
      <c r="K161" s="190"/>
      <c r="L161" s="36"/>
      <c r="M161" s="191" t="s">
        <v>1</v>
      </c>
      <c r="N161" s="192" t="s">
        <v>41</v>
      </c>
      <c r="O161" s="68"/>
      <c r="P161" s="193">
        <f>O161*H161</f>
        <v>0</v>
      </c>
      <c r="Q161" s="193">
        <v>4.2999999999999999E-4</v>
      </c>
      <c r="R161" s="193">
        <f>Q161*H161</f>
        <v>4.2999999999999999E-4</v>
      </c>
      <c r="S161" s="193">
        <v>0</v>
      </c>
      <c r="T161" s="194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5" t="s">
        <v>186</v>
      </c>
      <c r="AT161" s="195" t="s">
        <v>125</v>
      </c>
      <c r="AU161" s="195" t="s">
        <v>84</v>
      </c>
      <c r="AY161" s="14" t="s">
        <v>123</v>
      </c>
      <c r="BE161" s="196">
        <f>IF(N161="základná",J161,0)</f>
        <v>0</v>
      </c>
      <c r="BF161" s="196">
        <f>IF(N161="znížená",J161,0)</f>
        <v>0</v>
      </c>
      <c r="BG161" s="196">
        <f>IF(N161="zákl. prenesená",J161,0)</f>
        <v>0</v>
      </c>
      <c r="BH161" s="196">
        <f>IF(N161="zníž. prenesená",J161,0)</f>
        <v>0</v>
      </c>
      <c r="BI161" s="196">
        <f>IF(N161="nulová",J161,0)</f>
        <v>0</v>
      </c>
      <c r="BJ161" s="14" t="s">
        <v>84</v>
      </c>
      <c r="BK161" s="197">
        <f>ROUND(I161*H161,3)</f>
        <v>0</v>
      </c>
      <c r="BL161" s="14" t="s">
        <v>186</v>
      </c>
      <c r="BM161" s="195" t="s">
        <v>328</v>
      </c>
    </row>
    <row r="162" spans="1:65" s="2" customFormat="1" ht="24.15" customHeight="1">
      <c r="A162" s="31"/>
      <c r="B162" s="32"/>
      <c r="C162" s="184" t="s">
        <v>232</v>
      </c>
      <c r="D162" s="184" t="s">
        <v>125</v>
      </c>
      <c r="E162" s="185" t="s">
        <v>237</v>
      </c>
      <c r="F162" s="186" t="s">
        <v>238</v>
      </c>
      <c r="G162" s="187" t="s">
        <v>190</v>
      </c>
      <c r="H162" s="188">
        <v>240</v>
      </c>
      <c r="I162" s="189"/>
      <c r="J162" s="188">
        <f>ROUND(I162*H162,3)</f>
        <v>0</v>
      </c>
      <c r="K162" s="190"/>
      <c r="L162" s="36"/>
      <c r="M162" s="191" t="s">
        <v>1</v>
      </c>
      <c r="N162" s="192" t="s">
        <v>41</v>
      </c>
      <c r="O162" s="68"/>
      <c r="P162" s="193">
        <f>O162*H162</f>
        <v>0</v>
      </c>
      <c r="Q162" s="193">
        <v>5.0000000000000002E-5</v>
      </c>
      <c r="R162" s="193">
        <f>Q162*H162</f>
        <v>1.2E-2</v>
      </c>
      <c r="S162" s="193">
        <v>0</v>
      </c>
      <c r="T162" s="194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5" t="s">
        <v>186</v>
      </c>
      <c r="AT162" s="195" t="s">
        <v>125</v>
      </c>
      <c r="AU162" s="195" t="s">
        <v>84</v>
      </c>
      <c r="AY162" s="14" t="s">
        <v>123</v>
      </c>
      <c r="BE162" s="196">
        <f>IF(N162="základná",J162,0)</f>
        <v>0</v>
      </c>
      <c r="BF162" s="196">
        <f>IF(N162="znížená",J162,0)</f>
        <v>0</v>
      </c>
      <c r="BG162" s="196">
        <f>IF(N162="zákl. prenesená",J162,0)</f>
        <v>0</v>
      </c>
      <c r="BH162" s="196">
        <f>IF(N162="zníž. prenesená",J162,0)</f>
        <v>0</v>
      </c>
      <c r="BI162" s="196">
        <f>IF(N162="nulová",J162,0)</f>
        <v>0</v>
      </c>
      <c r="BJ162" s="14" t="s">
        <v>84</v>
      </c>
      <c r="BK162" s="197">
        <f>ROUND(I162*H162,3)</f>
        <v>0</v>
      </c>
      <c r="BL162" s="14" t="s">
        <v>186</v>
      </c>
      <c r="BM162" s="195" t="s">
        <v>329</v>
      </c>
    </row>
    <row r="163" spans="1:65" s="2" customFormat="1" ht="14.4" customHeight="1">
      <c r="A163" s="31"/>
      <c r="B163" s="32"/>
      <c r="C163" s="198" t="s">
        <v>236</v>
      </c>
      <c r="D163" s="198" t="s">
        <v>187</v>
      </c>
      <c r="E163" s="199" t="s">
        <v>241</v>
      </c>
      <c r="F163" s="200" t="s">
        <v>242</v>
      </c>
      <c r="G163" s="201" t="s">
        <v>190</v>
      </c>
      <c r="H163" s="202">
        <v>240</v>
      </c>
      <c r="I163" s="203"/>
      <c r="J163" s="202">
        <f>ROUND(I163*H163,3)</f>
        <v>0</v>
      </c>
      <c r="K163" s="204"/>
      <c r="L163" s="205"/>
      <c r="M163" s="206" t="s">
        <v>1</v>
      </c>
      <c r="N163" s="207" t="s">
        <v>41</v>
      </c>
      <c r="O163" s="68"/>
      <c r="P163" s="193">
        <f>O163*H163</f>
        <v>0</v>
      </c>
      <c r="Q163" s="193">
        <v>1</v>
      </c>
      <c r="R163" s="193">
        <f>Q163*H163</f>
        <v>240</v>
      </c>
      <c r="S163" s="193">
        <v>0</v>
      </c>
      <c r="T163" s="194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5" t="s">
        <v>185</v>
      </c>
      <c r="AT163" s="195" t="s">
        <v>187</v>
      </c>
      <c r="AU163" s="195" t="s">
        <v>84</v>
      </c>
      <c r="AY163" s="14" t="s">
        <v>123</v>
      </c>
      <c r="BE163" s="196">
        <f>IF(N163="základná",J163,0)</f>
        <v>0</v>
      </c>
      <c r="BF163" s="196">
        <f>IF(N163="znížená",J163,0)</f>
        <v>0</v>
      </c>
      <c r="BG163" s="196">
        <f>IF(N163="zákl. prenesená",J163,0)</f>
        <v>0</v>
      </c>
      <c r="BH163" s="196">
        <f>IF(N163="zníž. prenesená",J163,0)</f>
        <v>0</v>
      </c>
      <c r="BI163" s="196">
        <f>IF(N163="nulová",J163,0)</f>
        <v>0</v>
      </c>
      <c r="BJ163" s="14" t="s">
        <v>84</v>
      </c>
      <c r="BK163" s="197">
        <f>ROUND(I163*H163,3)</f>
        <v>0</v>
      </c>
      <c r="BL163" s="14" t="s">
        <v>186</v>
      </c>
      <c r="BM163" s="195" t="s">
        <v>330</v>
      </c>
    </row>
    <row r="164" spans="1:65" s="2" customFormat="1" ht="24.15" customHeight="1">
      <c r="A164" s="31"/>
      <c r="B164" s="32"/>
      <c r="C164" s="184" t="s">
        <v>240</v>
      </c>
      <c r="D164" s="184" t="s">
        <v>125</v>
      </c>
      <c r="E164" s="185" t="s">
        <v>245</v>
      </c>
      <c r="F164" s="186" t="s">
        <v>246</v>
      </c>
      <c r="G164" s="187" t="s">
        <v>190</v>
      </c>
      <c r="H164" s="188">
        <v>891</v>
      </c>
      <c r="I164" s="189"/>
      <c r="J164" s="188">
        <f>ROUND(I164*H164,3)</f>
        <v>0</v>
      </c>
      <c r="K164" s="190"/>
      <c r="L164" s="36"/>
      <c r="M164" s="191" t="s">
        <v>1</v>
      </c>
      <c r="N164" s="192" t="s">
        <v>41</v>
      </c>
      <c r="O164" s="68"/>
      <c r="P164" s="193">
        <f>O164*H164</f>
        <v>0</v>
      </c>
      <c r="Q164" s="193">
        <v>5.0000000000000002E-5</v>
      </c>
      <c r="R164" s="193">
        <f>Q164*H164</f>
        <v>4.4549999999999999E-2</v>
      </c>
      <c r="S164" s="193">
        <v>0</v>
      </c>
      <c r="T164" s="194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5" t="s">
        <v>186</v>
      </c>
      <c r="AT164" s="195" t="s">
        <v>125</v>
      </c>
      <c r="AU164" s="195" t="s">
        <v>84</v>
      </c>
      <c r="AY164" s="14" t="s">
        <v>123</v>
      </c>
      <c r="BE164" s="196">
        <f>IF(N164="základná",J164,0)</f>
        <v>0</v>
      </c>
      <c r="BF164" s="196">
        <f>IF(N164="znížená",J164,0)</f>
        <v>0</v>
      </c>
      <c r="BG164" s="196">
        <f>IF(N164="zákl. prenesená",J164,0)</f>
        <v>0</v>
      </c>
      <c r="BH164" s="196">
        <f>IF(N164="zníž. prenesená",J164,0)</f>
        <v>0</v>
      </c>
      <c r="BI164" s="196">
        <f>IF(N164="nulová",J164,0)</f>
        <v>0</v>
      </c>
      <c r="BJ164" s="14" t="s">
        <v>84</v>
      </c>
      <c r="BK164" s="197">
        <f>ROUND(I164*H164,3)</f>
        <v>0</v>
      </c>
      <c r="BL164" s="14" t="s">
        <v>186</v>
      </c>
      <c r="BM164" s="195" t="s">
        <v>331</v>
      </c>
    </row>
    <row r="165" spans="1:65" s="2" customFormat="1" ht="24.15" customHeight="1">
      <c r="A165" s="31"/>
      <c r="B165" s="32"/>
      <c r="C165" s="198" t="s">
        <v>244</v>
      </c>
      <c r="D165" s="198" t="s">
        <v>187</v>
      </c>
      <c r="E165" s="199" t="s">
        <v>249</v>
      </c>
      <c r="F165" s="200" t="s">
        <v>250</v>
      </c>
      <c r="G165" s="201" t="s">
        <v>190</v>
      </c>
      <c r="H165" s="202">
        <v>891</v>
      </c>
      <c r="I165" s="203"/>
      <c r="J165" s="202">
        <f>ROUND(I165*H165,3)</f>
        <v>0</v>
      </c>
      <c r="K165" s="204"/>
      <c r="L165" s="205"/>
      <c r="M165" s="206" t="s">
        <v>1</v>
      </c>
      <c r="N165" s="207" t="s">
        <v>41</v>
      </c>
      <c r="O165" s="68"/>
      <c r="P165" s="193">
        <f>O165*H165</f>
        <v>0</v>
      </c>
      <c r="Q165" s="193">
        <v>1</v>
      </c>
      <c r="R165" s="193">
        <f>Q165*H165</f>
        <v>891</v>
      </c>
      <c r="S165" s="193">
        <v>0</v>
      </c>
      <c r="T165" s="194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5" t="s">
        <v>185</v>
      </c>
      <c r="AT165" s="195" t="s">
        <v>187</v>
      </c>
      <c r="AU165" s="195" t="s">
        <v>84</v>
      </c>
      <c r="AY165" s="14" t="s">
        <v>123</v>
      </c>
      <c r="BE165" s="196">
        <f>IF(N165="základná",J165,0)</f>
        <v>0</v>
      </c>
      <c r="BF165" s="196">
        <f>IF(N165="znížená",J165,0)</f>
        <v>0</v>
      </c>
      <c r="BG165" s="196">
        <f>IF(N165="zákl. prenesená",J165,0)</f>
        <v>0</v>
      </c>
      <c r="BH165" s="196">
        <f>IF(N165="zníž. prenesená",J165,0)</f>
        <v>0</v>
      </c>
      <c r="BI165" s="196">
        <f>IF(N165="nulová",J165,0)</f>
        <v>0</v>
      </c>
      <c r="BJ165" s="14" t="s">
        <v>84</v>
      </c>
      <c r="BK165" s="197">
        <f>ROUND(I165*H165,3)</f>
        <v>0</v>
      </c>
      <c r="BL165" s="14" t="s">
        <v>186</v>
      </c>
      <c r="BM165" s="195" t="s">
        <v>332</v>
      </c>
    </row>
    <row r="166" spans="1:65" s="12" customFormat="1" ht="22.95" customHeight="1">
      <c r="B166" s="168"/>
      <c r="C166" s="169"/>
      <c r="D166" s="170" t="s">
        <v>74</v>
      </c>
      <c r="E166" s="182" t="s">
        <v>252</v>
      </c>
      <c r="F166" s="182" t="s">
        <v>333</v>
      </c>
      <c r="G166" s="169"/>
      <c r="H166" s="169"/>
      <c r="I166" s="172"/>
      <c r="J166" s="183">
        <f>BK166</f>
        <v>0</v>
      </c>
      <c r="K166" s="169"/>
      <c r="L166" s="174"/>
      <c r="M166" s="175"/>
      <c r="N166" s="176"/>
      <c r="O166" s="176"/>
      <c r="P166" s="177">
        <f>SUM(P167:P170)</f>
        <v>0</v>
      </c>
      <c r="Q166" s="176"/>
      <c r="R166" s="177">
        <f>SUM(R167:R170)</f>
        <v>0.15202499999999999</v>
      </c>
      <c r="S166" s="176"/>
      <c r="T166" s="178">
        <f>SUM(T167:T170)</f>
        <v>0</v>
      </c>
      <c r="AR166" s="179" t="s">
        <v>84</v>
      </c>
      <c r="AT166" s="180" t="s">
        <v>74</v>
      </c>
      <c r="AU166" s="180" t="s">
        <v>80</v>
      </c>
      <c r="AY166" s="179" t="s">
        <v>123</v>
      </c>
      <c r="BK166" s="181">
        <f>SUM(BK167:BK170)</f>
        <v>0</v>
      </c>
    </row>
    <row r="167" spans="1:65" s="2" customFormat="1" ht="37.950000000000003" customHeight="1">
      <c r="A167" s="31"/>
      <c r="B167" s="32"/>
      <c r="C167" s="184" t="s">
        <v>248</v>
      </c>
      <c r="D167" s="184" t="s">
        <v>125</v>
      </c>
      <c r="E167" s="185" t="s">
        <v>255</v>
      </c>
      <c r="F167" s="186" t="s">
        <v>256</v>
      </c>
      <c r="G167" s="187" t="s">
        <v>128</v>
      </c>
      <c r="H167" s="188">
        <v>9.25</v>
      </c>
      <c r="I167" s="189"/>
      <c r="J167" s="188">
        <f>ROUND(I167*H167,3)</f>
        <v>0</v>
      </c>
      <c r="K167" s="190"/>
      <c r="L167" s="36"/>
      <c r="M167" s="191" t="s">
        <v>1</v>
      </c>
      <c r="N167" s="192" t="s">
        <v>41</v>
      </c>
      <c r="O167" s="68"/>
      <c r="P167" s="193">
        <f>O167*H167</f>
        <v>0</v>
      </c>
      <c r="Q167" s="193">
        <v>9.7999999999999997E-4</v>
      </c>
      <c r="R167" s="193">
        <f>Q167*H167</f>
        <v>9.0650000000000001E-3</v>
      </c>
      <c r="S167" s="193">
        <v>0</v>
      </c>
      <c r="T167" s="194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5" t="s">
        <v>186</v>
      </c>
      <c r="AT167" s="195" t="s">
        <v>125</v>
      </c>
      <c r="AU167" s="195" t="s">
        <v>84</v>
      </c>
      <c r="AY167" s="14" t="s">
        <v>123</v>
      </c>
      <c r="BE167" s="196">
        <f>IF(N167="základná",J167,0)</f>
        <v>0</v>
      </c>
      <c r="BF167" s="196">
        <f>IF(N167="znížená",J167,0)</f>
        <v>0</v>
      </c>
      <c r="BG167" s="196">
        <f>IF(N167="zákl. prenesená",J167,0)</f>
        <v>0</v>
      </c>
      <c r="BH167" s="196">
        <f>IF(N167="zníž. prenesená",J167,0)</f>
        <v>0</v>
      </c>
      <c r="BI167" s="196">
        <f>IF(N167="nulová",J167,0)</f>
        <v>0</v>
      </c>
      <c r="BJ167" s="14" t="s">
        <v>84</v>
      </c>
      <c r="BK167" s="197">
        <f>ROUND(I167*H167,3)</f>
        <v>0</v>
      </c>
      <c r="BL167" s="14" t="s">
        <v>186</v>
      </c>
      <c r="BM167" s="195" t="s">
        <v>334</v>
      </c>
    </row>
    <row r="168" spans="1:65" s="2" customFormat="1" ht="14.4" customHeight="1">
      <c r="A168" s="31"/>
      <c r="B168" s="32"/>
      <c r="C168" s="198" t="s">
        <v>254</v>
      </c>
      <c r="D168" s="198" t="s">
        <v>187</v>
      </c>
      <c r="E168" s="199" t="s">
        <v>259</v>
      </c>
      <c r="F168" s="200" t="s">
        <v>260</v>
      </c>
      <c r="G168" s="201" t="s">
        <v>184</v>
      </c>
      <c r="H168" s="202">
        <v>7</v>
      </c>
      <c r="I168" s="203"/>
      <c r="J168" s="202">
        <f>ROUND(I168*H168,3)</f>
        <v>0</v>
      </c>
      <c r="K168" s="204"/>
      <c r="L168" s="205"/>
      <c r="M168" s="206" t="s">
        <v>1</v>
      </c>
      <c r="N168" s="207" t="s">
        <v>41</v>
      </c>
      <c r="O168" s="68"/>
      <c r="P168" s="193">
        <f>O168*H168</f>
        <v>0</v>
      </c>
      <c r="Q168" s="193">
        <v>0.02</v>
      </c>
      <c r="R168" s="193">
        <f>Q168*H168</f>
        <v>0.14000000000000001</v>
      </c>
      <c r="S168" s="193">
        <v>0</v>
      </c>
      <c r="T168" s="194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5" t="s">
        <v>185</v>
      </c>
      <c r="AT168" s="195" t="s">
        <v>187</v>
      </c>
      <c r="AU168" s="195" t="s">
        <v>84</v>
      </c>
      <c r="AY168" s="14" t="s">
        <v>123</v>
      </c>
      <c r="BE168" s="196">
        <f>IF(N168="základná",J168,0)</f>
        <v>0</v>
      </c>
      <c r="BF168" s="196">
        <f>IF(N168="znížená",J168,0)</f>
        <v>0</v>
      </c>
      <c r="BG168" s="196">
        <f>IF(N168="zákl. prenesená",J168,0)</f>
        <v>0</v>
      </c>
      <c r="BH168" s="196">
        <f>IF(N168="zníž. prenesená",J168,0)</f>
        <v>0</v>
      </c>
      <c r="BI168" s="196">
        <f>IF(N168="nulová",J168,0)</f>
        <v>0</v>
      </c>
      <c r="BJ168" s="14" t="s">
        <v>84</v>
      </c>
      <c r="BK168" s="197">
        <f>ROUND(I168*H168,3)</f>
        <v>0</v>
      </c>
      <c r="BL168" s="14" t="s">
        <v>186</v>
      </c>
      <c r="BM168" s="195" t="s">
        <v>335</v>
      </c>
    </row>
    <row r="169" spans="1:65" s="2" customFormat="1" ht="14.4" customHeight="1">
      <c r="A169" s="31"/>
      <c r="B169" s="32"/>
      <c r="C169" s="198" t="s">
        <v>258</v>
      </c>
      <c r="D169" s="198" t="s">
        <v>187</v>
      </c>
      <c r="E169" s="199" t="s">
        <v>262</v>
      </c>
      <c r="F169" s="200" t="s">
        <v>263</v>
      </c>
      <c r="G169" s="201" t="s">
        <v>184</v>
      </c>
      <c r="H169" s="202">
        <v>24</v>
      </c>
      <c r="I169" s="203"/>
      <c r="J169" s="202">
        <f>ROUND(I169*H169,3)</f>
        <v>0</v>
      </c>
      <c r="K169" s="204"/>
      <c r="L169" s="205"/>
      <c r="M169" s="206" t="s">
        <v>1</v>
      </c>
      <c r="N169" s="207" t="s">
        <v>41</v>
      </c>
      <c r="O169" s="68"/>
      <c r="P169" s="193">
        <f>O169*H169</f>
        <v>0</v>
      </c>
      <c r="Q169" s="193">
        <v>4.0000000000000003E-5</v>
      </c>
      <c r="R169" s="193">
        <f>Q169*H169</f>
        <v>9.6000000000000013E-4</v>
      </c>
      <c r="S169" s="193">
        <v>0</v>
      </c>
      <c r="T169" s="194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5" t="s">
        <v>185</v>
      </c>
      <c r="AT169" s="195" t="s">
        <v>187</v>
      </c>
      <c r="AU169" s="195" t="s">
        <v>84</v>
      </c>
      <c r="AY169" s="14" t="s">
        <v>123</v>
      </c>
      <c r="BE169" s="196">
        <f>IF(N169="základná",J169,0)</f>
        <v>0</v>
      </c>
      <c r="BF169" s="196">
        <f>IF(N169="znížená",J169,0)</f>
        <v>0</v>
      </c>
      <c r="BG169" s="196">
        <f>IF(N169="zákl. prenesená",J169,0)</f>
        <v>0</v>
      </c>
      <c r="BH169" s="196">
        <f>IF(N169="zníž. prenesená",J169,0)</f>
        <v>0</v>
      </c>
      <c r="BI169" s="196">
        <f>IF(N169="nulová",J169,0)</f>
        <v>0</v>
      </c>
      <c r="BJ169" s="14" t="s">
        <v>84</v>
      </c>
      <c r="BK169" s="197">
        <f>ROUND(I169*H169,3)</f>
        <v>0</v>
      </c>
      <c r="BL169" s="14" t="s">
        <v>186</v>
      </c>
      <c r="BM169" s="195" t="s">
        <v>336</v>
      </c>
    </row>
    <row r="170" spans="1:65" s="2" customFormat="1" ht="14.4" customHeight="1">
      <c r="A170" s="31"/>
      <c r="B170" s="32"/>
      <c r="C170" s="198" t="s">
        <v>185</v>
      </c>
      <c r="D170" s="198" t="s">
        <v>187</v>
      </c>
      <c r="E170" s="199" t="s">
        <v>266</v>
      </c>
      <c r="F170" s="200" t="s">
        <v>267</v>
      </c>
      <c r="G170" s="201" t="s">
        <v>128</v>
      </c>
      <c r="H170" s="202">
        <v>2</v>
      </c>
      <c r="I170" s="203"/>
      <c r="J170" s="202">
        <f>ROUND(I170*H170,3)</f>
        <v>0</v>
      </c>
      <c r="K170" s="204"/>
      <c r="L170" s="205"/>
      <c r="M170" s="208" t="s">
        <v>1</v>
      </c>
      <c r="N170" s="209" t="s">
        <v>41</v>
      </c>
      <c r="O170" s="210"/>
      <c r="P170" s="211">
        <f>O170*H170</f>
        <v>0</v>
      </c>
      <c r="Q170" s="211">
        <v>1E-3</v>
      </c>
      <c r="R170" s="211">
        <f>Q170*H170</f>
        <v>2E-3</v>
      </c>
      <c r="S170" s="211">
        <v>0</v>
      </c>
      <c r="T170" s="212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5" t="s">
        <v>185</v>
      </c>
      <c r="AT170" s="195" t="s">
        <v>187</v>
      </c>
      <c r="AU170" s="195" t="s">
        <v>84</v>
      </c>
      <c r="AY170" s="14" t="s">
        <v>123</v>
      </c>
      <c r="BE170" s="196">
        <f>IF(N170="základná",J170,0)</f>
        <v>0</v>
      </c>
      <c r="BF170" s="196">
        <f>IF(N170="znížená",J170,0)</f>
        <v>0</v>
      </c>
      <c r="BG170" s="196">
        <f>IF(N170="zákl. prenesená",J170,0)</f>
        <v>0</v>
      </c>
      <c r="BH170" s="196">
        <f>IF(N170="zníž. prenesená",J170,0)</f>
        <v>0</v>
      </c>
      <c r="BI170" s="196">
        <f>IF(N170="nulová",J170,0)</f>
        <v>0</v>
      </c>
      <c r="BJ170" s="14" t="s">
        <v>84</v>
      </c>
      <c r="BK170" s="197">
        <f>ROUND(I170*H170,3)</f>
        <v>0</v>
      </c>
      <c r="BL170" s="14" t="s">
        <v>186</v>
      </c>
      <c r="BM170" s="195" t="s">
        <v>337</v>
      </c>
    </row>
    <row r="171" spans="1:65" s="2" customFormat="1" ht="6.9" customHeight="1">
      <c r="A171" s="31"/>
      <c r="B171" s="51"/>
      <c r="C171" s="52"/>
      <c r="D171" s="52"/>
      <c r="E171" s="52"/>
      <c r="F171" s="52"/>
      <c r="G171" s="52"/>
      <c r="H171" s="52"/>
      <c r="I171" s="52"/>
      <c r="J171" s="52"/>
      <c r="K171" s="52"/>
      <c r="L171" s="36"/>
      <c r="M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</row>
  </sheetData>
  <sheetProtection algorithmName="SHA-512" hashValue="MH8srV76v+JdoLj7hJhJ+cwU7zDMeEj7pXBjqcEemBKtWqasw1PY5lR/L2uXRzuCoOqX5FItTDMsmCe8Q/6BgQ==" saltValue="rSJ5FojLExLSPOjHskyQvP/IPl4TvMoYSrfCN5SxlnTT8zzxkRW0t72VEsybVIDdYMlF3uZUxu8DzYLE8Rwx+w==" spinCount="100000" sheet="1" objects="1" scenarios="1" formatColumns="0" formatRows="0" autoFilter="0"/>
  <autoFilter ref="C126:K170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1 - SO 01 ,,Bike Umbrella...</vt:lpstr>
      <vt:lpstr>2 - SO 02  ,,Bike Umbrell...</vt:lpstr>
      <vt:lpstr>3 - SO 03  ,,Bike Umbrell...</vt:lpstr>
      <vt:lpstr>'1 - SO 01 ,,Bike Umbrella...'!Názvy_tlače</vt:lpstr>
      <vt:lpstr>'2 - SO 02  ,,Bike Umbrell...'!Názvy_tlače</vt:lpstr>
      <vt:lpstr>'3 - SO 03  ,,Bike Umbrell...'!Názvy_tlače</vt:lpstr>
      <vt:lpstr>'Rekapitulácia stavby'!Názvy_tlače</vt:lpstr>
      <vt:lpstr>'1 - SO 01 ,,Bike Umbrella...'!Oblasť_tlače</vt:lpstr>
      <vt:lpstr>'2 - SO 02  ,,Bike Umbrell...'!Oblasť_tlače</vt:lpstr>
      <vt:lpstr>'3 - SO 03  ,,Bike Umbrell...'!Oblasť_tlače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DESKTOP-2OLC6KV\Michal Macura</dc:creator>
  <cp:lastModifiedBy>Danechova Martina Ing.</cp:lastModifiedBy>
  <dcterms:created xsi:type="dcterms:W3CDTF">2021-04-23T07:06:27Z</dcterms:created>
  <dcterms:modified xsi:type="dcterms:W3CDTF">2021-05-03T09:47:46Z</dcterms:modified>
</cp:coreProperties>
</file>