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7875" activeTab="5"/>
  </bookViews>
  <sheets>
    <sheet name="Príloha č. 3" sheetId="1" r:id="rId1"/>
    <sheet name="Príloha č. 4" sheetId="2" r:id="rId2"/>
    <sheet name="Príloha č. 5" sheetId="3" r:id="rId3"/>
    <sheet name="Príloha č. 6" sheetId="4" r:id="rId4"/>
    <sheet name="Príloha č. 7" sheetId="5" r:id="rId5"/>
    <sheet name="Príloha č. 8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>Slepickova</author>
  </authors>
  <commentList>
    <comment ref="G11" authorId="0">
      <text>
        <r>
          <rPr>
            <b/>
            <sz val="8"/>
            <rFont val="Tahoma"/>
            <family val="2"/>
          </rPr>
          <t>Slepickova:</t>
        </r>
        <r>
          <rPr>
            <sz val="8"/>
            <rFont val="Tahoma"/>
            <family val="2"/>
          </rPr>
          <t xml:space="preserve">
1.splátka :1/2008</t>
        </r>
      </text>
    </comment>
  </commentList>
</comments>
</file>

<file path=xl/sharedStrings.xml><?xml version="1.0" encoding="utf-8"?>
<sst xmlns="http://schemas.openxmlformats.org/spreadsheetml/2006/main" count="929" uniqueCount="573">
  <si>
    <t>P.</t>
  </si>
  <si>
    <t>č.</t>
  </si>
  <si>
    <t>Názov</t>
  </si>
  <si>
    <t>organizácie</t>
  </si>
  <si>
    <t>príjmy</t>
  </si>
  <si>
    <t>Výkaz</t>
  </si>
  <si>
    <t>Výdavky</t>
  </si>
  <si>
    <t>origin.</t>
  </si>
  <si>
    <t>výdav.</t>
  </si>
  <si>
    <t>z príj.</t>
  </si>
  <si>
    <t>kapit.</t>
  </si>
  <si>
    <t>Rozp.</t>
  </si>
  <si>
    <t>príj.</t>
  </si>
  <si>
    <t>PK</t>
  </si>
  <si>
    <t xml:space="preserve"> </t>
  </si>
  <si>
    <t>kompet.</t>
  </si>
  <si>
    <t>prenáj.</t>
  </si>
  <si>
    <t>HN+pren.</t>
  </si>
  <si>
    <t xml:space="preserve"> ZŠ Bytčica</t>
  </si>
  <si>
    <t xml:space="preserve">       Zádubnie</t>
  </si>
  <si>
    <t xml:space="preserve">       Bánová</t>
  </si>
  <si>
    <t xml:space="preserve">       Brodno</t>
  </si>
  <si>
    <t xml:space="preserve">       Budatín</t>
  </si>
  <si>
    <t xml:space="preserve">       Trnové</t>
  </si>
  <si>
    <t xml:space="preserve">       Závodie</t>
  </si>
  <si>
    <t xml:space="preserve">       Hollého ul.</t>
  </si>
  <si>
    <t xml:space="preserve">       Hliny V.</t>
  </si>
  <si>
    <t xml:space="preserve">       Hliny VII.</t>
  </si>
  <si>
    <t xml:space="preserve">       Hliny VIII.</t>
  </si>
  <si>
    <t xml:space="preserve">       Gorazda</t>
  </si>
  <si>
    <t xml:space="preserve">       Karpatská</t>
  </si>
  <si>
    <t xml:space="preserve">       Martinská</t>
  </si>
  <si>
    <t xml:space="preserve">       Gaštanová</t>
  </si>
  <si>
    <t xml:space="preserve">       Limbová</t>
  </si>
  <si>
    <t xml:space="preserve">       Hájik</t>
  </si>
  <si>
    <t xml:space="preserve">       Mojš. Lúčka</t>
  </si>
  <si>
    <t xml:space="preserve"> ZUŠ Árvaya</t>
  </si>
  <si>
    <t xml:space="preserve">          Martinská</t>
  </si>
  <si>
    <t xml:space="preserve">          Gaštanová</t>
  </si>
  <si>
    <t xml:space="preserve"> CVČ Hurbanová</t>
  </si>
  <si>
    <t xml:space="preserve"> SSŠ  Varšavská</t>
  </si>
  <si>
    <t xml:space="preserve"> MŠ  Bánová</t>
  </si>
  <si>
    <t xml:space="preserve">          Budatín</t>
  </si>
  <si>
    <t xml:space="preserve">          Bytčica</t>
  </si>
  <si>
    <t xml:space="preserve">          Mojš. Lúčka</t>
  </si>
  <si>
    <t xml:space="preserve">          Pov. Chlmec</t>
  </si>
  <si>
    <t xml:space="preserve">          Strážov</t>
  </si>
  <si>
    <t xml:space="preserve">          Zástranie</t>
  </si>
  <si>
    <t xml:space="preserve">          A. Kmeťa</t>
  </si>
  <si>
    <t xml:space="preserve">          Hliny III.</t>
  </si>
  <si>
    <t xml:space="preserve">          Hliny IV.</t>
  </si>
  <si>
    <t xml:space="preserve">          Hliny VI.</t>
  </si>
  <si>
    <t xml:space="preserve">          Hliny VII.</t>
  </si>
  <si>
    <t xml:space="preserve">          Hliny VIII.</t>
  </si>
  <si>
    <t xml:space="preserve">          Borodáča 6</t>
  </si>
  <si>
    <t xml:space="preserve">          Borodáča 7</t>
  </si>
  <si>
    <t xml:space="preserve">          Gemerská</t>
  </si>
  <si>
    <t xml:space="preserve">          Trnavská</t>
  </si>
  <si>
    <t xml:space="preserve">          Limbová</t>
  </si>
  <si>
    <t xml:space="preserve">          Hájik</t>
  </si>
  <si>
    <t xml:space="preserve">   S p o l u :</t>
  </si>
  <si>
    <t>komp.</t>
  </si>
  <si>
    <t>Použ.</t>
  </si>
  <si>
    <t>príj.z</t>
  </si>
  <si>
    <t xml:space="preserve">          Predmest.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</si>
  <si>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</si>
  <si>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</si>
  <si>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</si>
  <si>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</si>
  <si>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</si>
  <si>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</si>
  <si>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</si>
  <si>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</si>
  <si>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</si>
  <si>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</si>
  <si>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</si>
  <si>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</si>
  <si>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</si>
  <si>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</si>
  <si>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</si>
  <si>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</si>
  <si>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</si>
  <si>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</si>
  <si>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</si>
  <si>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</si>
  <si>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</si>
  <si>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</si>
  <si>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</si>
  <si>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</si>
  <si>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</si>
  <si>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</si>
  <si>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</si>
  <si>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</si>
  <si>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</si>
  <si>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</si>
  <si>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</si>
  <si>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</si>
  <si>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</si>
  <si>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</si>
  <si>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</si>
  <si>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</si>
  <si>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</si>
  <si>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</si>
  <si>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</si>
  <si>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</si>
  <si>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</si>
  <si>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</si>
  <si>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</si>
  <si>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</si>
  <si>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x</t>
  </si>
  <si>
    <t>OK</t>
  </si>
  <si>
    <t xml:space="preserve">          Stavbárska</t>
  </si>
  <si>
    <t>PK2000</t>
  </si>
  <si>
    <t>Mesto Žilina</t>
  </si>
  <si>
    <t>Príloha č.3</t>
  </si>
  <si>
    <t>SUMARIZÁCIA</t>
  </si>
  <si>
    <t>Pôvodný rozpočet na rok 2008</t>
  </si>
  <si>
    <t>Zmena č.1</t>
  </si>
  <si>
    <t>Rozpočet na rok 2008</t>
  </si>
  <si>
    <t>Zmena  č.2</t>
  </si>
  <si>
    <t>Rozpočtové opatrenie    č. 3/2008</t>
  </si>
  <si>
    <t>Plnenie k 30.06.2008</t>
  </si>
  <si>
    <t>PRÍJMY</t>
  </si>
  <si>
    <t>Bežné príjmy - Mesto Žilina spolu:</t>
  </si>
  <si>
    <t xml:space="preserve">z toho: </t>
  </si>
  <si>
    <t>Mestský úrad Žilina (zostava ISS)</t>
  </si>
  <si>
    <t xml:space="preserve">Bytterm - II. účtovný okruh (nezahrnuté v zostave ISS) </t>
  </si>
  <si>
    <t>školstvo (nezahrnuté v zostave ISS)</t>
  </si>
  <si>
    <t>Kapitálové príjmy - Mesto Žilina spolu:</t>
  </si>
  <si>
    <t>Príjmové finančné operácie - Mesto Žilina spolu:</t>
  </si>
  <si>
    <t>Rozpočtové príjmy spolu - Mesto Žilina</t>
  </si>
  <si>
    <t>VÝDAVKY</t>
  </si>
  <si>
    <t>Bežné výdavky - Mesto Žilina spolu:</t>
  </si>
  <si>
    <t>Kapitálové výdavky - Mesto Žilina spolu:</t>
  </si>
  <si>
    <t>Výdavkové finančné operácie - Mesto Žilina spolu:</t>
  </si>
  <si>
    <t>Rozpočtové výdavky spolu - Mesto Žilina</t>
  </si>
  <si>
    <t>HOSPODÁRSKY VÝSLEDOK</t>
  </si>
  <si>
    <t>Bežný rozpočet</t>
  </si>
  <si>
    <t>Kapitálový rozpočet</t>
  </si>
  <si>
    <t>Finančné operácie</t>
  </si>
  <si>
    <t>Hospodárenie celkom</t>
  </si>
  <si>
    <t>Príloha č. 5</t>
  </si>
  <si>
    <t>PRÍSPEVKY  k 30.6.2008 (v Sk)</t>
  </si>
  <si>
    <t>Dot.č.</t>
  </si>
  <si>
    <t>Vyst.dňa</t>
  </si>
  <si>
    <t>Organizácia</t>
  </si>
  <si>
    <t>Učel</t>
  </si>
  <si>
    <t>Suma</t>
  </si>
  <si>
    <t>ZŠ Gaštanová 56</t>
  </si>
  <si>
    <t>Na rekonštrukciu WC pre imobilného žiaka</t>
  </si>
  <si>
    <t>Štatný komorný orechester</t>
  </si>
  <si>
    <t>Na koncert Bid Bandu</t>
  </si>
  <si>
    <t>Klub sclerosis multiplex (SM)</t>
  </si>
  <si>
    <t>Na liečebný pobyt pre členov Klubu SM</t>
  </si>
  <si>
    <t>Mestské divadlo</t>
  </si>
  <si>
    <t>Na Carneval Slovakia 4</t>
  </si>
  <si>
    <t>MŠ Považský Chlmec</t>
  </si>
  <si>
    <t>Na činnosť PF8</t>
  </si>
  <si>
    <t>Klub karate Žilina</t>
  </si>
  <si>
    <t>Na Majstrovstvá SR mužov a žien</t>
  </si>
  <si>
    <t>RAPEŠ - rozhlas. Štúdio ŽU</t>
  </si>
  <si>
    <t>Študentský majáles 2008</t>
  </si>
  <si>
    <t>ZOS postihnut. Epilepsiou AURA</t>
  </si>
  <si>
    <t>Na projekt Epilepsiu pomáha liečiť aj MS</t>
  </si>
  <si>
    <t>AIESEC Žilina, OZ Lodňan</t>
  </si>
  <si>
    <t xml:space="preserve">Medzinárodná konferencia EuroXPRO </t>
  </si>
  <si>
    <t>Profesional Development center</t>
  </si>
  <si>
    <t>Žilinský tím Blastiza</t>
  </si>
  <si>
    <t>ZŠ Slovenských dobrovoľníkov</t>
  </si>
  <si>
    <t>FLY UNITED OZ</t>
  </si>
  <si>
    <t>Na pokrytie prepravných nákladov do USA</t>
  </si>
  <si>
    <t>Lyžiarsky klub Victory</t>
  </si>
  <si>
    <t>Na II. ročník LEKOM SKI 08</t>
  </si>
  <si>
    <t>Klub pre podporu hokejovej mlád.</t>
  </si>
  <si>
    <t>Na III.ročník Žilina CUP 2008</t>
  </si>
  <si>
    <t>Združenie rómskych detí a mlád.</t>
  </si>
  <si>
    <t>Medzinárodný deň Rómov</t>
  </si>
  <si>
    <t>Mládežnícky basketbalový klub</t>
  </si>
  <si>
    <t xml:space="preserve">Na Majstrovstvá SR v minibasketbale </t>
  </si>
  <si>
    <t>Slov. komora sestier a pôr. asist.</t>
  </si>
  <si>
    <t>Na Medzinárodný deň ošetrovateľstva</t>
  </si>
  <si>
    <t>Diecézna charita Nitra</t>
  </si>
  <si>
    <t>Na poskytovanie sociálnych služieb</t>
  </si>
  <si>
    <t>OZ Paraglidingový klub x - AIR</t>
  </si>
  <si>
    <t>Na Majstrovstvá Európy</t>
  </si>
  <si>
    <t>Náruč - pomoc deťom v kríze</t>
  </si>
  <si>
    <t>Na náklady a na mzdu soc. pracovníka</t>
  </si>
  <si>
    <t>Štátny komorný orchester Žilina</t>
  </si>
  <si>
    <t xml:space="preserve">Na XVIII. Stredoeurópsky festival </t>
  </si>
  <si>
    <t>MŠ Budatín</t>
  </si>
  <si>
    <t>Na školské pomôcky PF 8</t>
  </si>
  <si>
    <t>Staromestké slávnosti</t>
  </si>
  <si>
    <t>Board club Žilina</t>
  </si>
  <si>
    <t>Na cestovné náklady Svetového pohára</t>
  </si>
  <si>
    <t>CASTELAN, n.o.</t>
  </si>
  <si>
    <t>800. výročiu prvej písomnej zmienky Žilinskej</t>
  </si>
  <si>
    <t>ŽU Ústav telesnej výchovy</t>
  </si>
  <si>
    <t>12. ročník Behu do Strečnianskych schodov</t>
  </si>
  <si>
    <t>Náruč-pomoc deťom v kríze</t>
  </si>
  <si>
    <t>Športový outdoorový víkend</t>
  </si>
  <si>
    <t>Na opatrovateľskú službu</t>
  </si>
  <si>
    <t>DHZ Trnové</t>
  </si>
  <si>
    <t>Na súťaž hasičských družstiev</t>
  </si>
  <si>
    <t>Robotnícka telovýchovná jednota</t>
  </si>
  <si>
    <t>Na športovú činnosť PF8</t>
  </si>
  <si>
    <t>Žilinský komunitný fond</t>
  </si>
  <si>
    <t>Na re-granting</t>
  </si>
  <si>
    <t>ŽU Fakulta prevádzky a ekon.DaS</t>
  </si>
  <si>
    <t>Na medzinárodnú organizáciu</t>
  </si>
  <si>
    <t>Miestne kultúrne stred. Terchová</t>
  </si>
  <si>
    <t>Cyrilometodské dni</t>
  </si>
  <si>
    <t>TJ Tatran Bytčica</t>
  </si>
  <si>
    <t>Na činnosť</t>
  </si>
  <si>
    <t>Slovenský červený kríž</t>
  </si>
  <si>
    <t>Na Deň šedín a kvetín</t>
  </si>
  <si>
    <t>DHZ v Bytčici</t>
  </si>
  <si>
    <t>DHZ Mojšová Lúčka</t>
  </si>
  <si>
    <t>Žilinská svätojánska noc</t>
  </si>
  <si>
    <t>Asociácia primátorov a starostov</t>
  </si>
  <si>
    <t>Zapojenie sa mesta "Otázniky histórie"</t>
  </si>
  <si>
    <t>LÍNIA FIT, s.r.o.</t>
  </si>
  <si>
    <t>Ján Námešanský náklady na MS a ME</t>
  </si>
  <si>
    <t xml:space="preserve">SPOLU </t>
  </si>
  <si>
    <t>Príloha č. 6</t>
  </si>
  <si>
    <t>GRANTY k 30.6.2008 ( v Sk)</t>
  </si>
  <si>
    <t>str.č.1</t>
  </si>
  <si>
    <t>Grant č.</t>
  </si>
  <si>
    <t>Oblasť</t>
  </si>
  <si>
    <t>Projekt</t>
  </si>
  <si>
    <t>K</t>
  </si>
  <si>
    <t>Rímskokatolícka cirkev farnosť Žilina</t>
  </si>
  <si>
    <t>Zborník tvorby</t>
  </si>
  <si>
    <t>Regionálne kultúrne stredisko v Žiline</t>
  </si>
  <si>
    <t>Pulzovanie literatúry v čase</t>
  </si>
  <si>
    <t>Čaro Vianoc</t>
  </si>
  <si>
    <t>Hudobné centrum</t>
  </si>
  <si>
    <t>18. stredoeurópsky festival koncertného umenia</t>
  </si>
  <si>
    <t>Športový klub Centaura</t>
  </si>
  <si>
    <t>memoriál Petra Komačku</t>
  </si>
  <si>
    <t>Miešaný zbor Žilina</t>
  </si>
  <si>
    <t>Žilinský zborový festival</t>
  </si>
  <si>
    <t>Spoločnosť na pomoc osobám s autizmom</t>
  </si>
  <si>
    <t>Hlina rukami detí s autizmom</t>
  </si>
  <si>
    <t>Slovenský zväz záhradkárov</t>
  </si>
  <si>
    <t>10. výročie založenia Klubu kvetinárov</t>
  </si>
  <si>
    <t>Castelan</t>
  </si>
  <si>
    <t>Historický okruh mestom Žilina</t>
  </si>
  <si>
    <t>Stork music</t>
  </si>
  <si>
    <t>Slovak young swing generation</t>
  </si>
  <si>
    <t>Slovenský zväz hádankárov a krížovkárov</t>
  </si>
  <si>
    <t>XXX. Majstrovstvá slovenských družstiev</t>
  </si>
  <si>
    <t>OZ Materské centrum Nezábudka</t>
  </si>
  <si>
    <t>Míľa pre mamu 2008</t>
  </si>
  <si>
    <t>Konzervatórium Žilina</t>
  </si>
  <si>
    <t>Nahrávacie štúdio pre študentov</t>
  </si>
  <si>
    <t>Žilinský destský zbor Odborárik n.f.</t>
  </si>
  <si>
    <t>Prezentácia žil. Destského zborového spevu</t>
  </si>
  <si>
    <t>Agentúra pre regionálny rozvoj v Žiline</t>
  </si>
  <si>
    <t>Umelecké slovo rodákom</t>
  </si>
  <si>
    <t>Universal media</t>
  </si>
  <si>
    <t>Life on the floor 3</t>
  </si>
  <si>
    <t>OZ POLONUS</t>
  </si>
  <si>
    <t>II Žilinské fórum</t>
  </si>
  <si>
    <t xml:space="preserve">Kachuna </t>
  </si>
  <si>
    <t>Pecha Kucha Night Žilina</t>
  </si>
  <si>
    <t>Slovenské centrum fotografického umenia</t>
  </si>
  <si>
    <t>29. svetový kongres FIAP</t>
  </si>
  <si>
    <t>Bábkové divadlo Žilina</t>
  </si>
  <si>
    <t>Nultý ročník festivalu slov. prof.</t>
  </si>
  <si>
    <t>ZO Jednoty dôchodcov</t>
  </si>
  <si>
    <t xml:space="preserve">Kultúrno-vzdelávacia činnosť seniorov </t>
  </si>
  <si>
    <t>Tanečné divadlo Alternatív OZ</t>
  </si>
  <si>
    <t>Tanec v nás ....</t>
  </si>
  <si>
    <t>ZŠ Námestie mladosti</t>
  </si>
  <si>
    <t>Osobnosti našich ulíc</t>
  </si>
  <si>
    <t>Považské múzeum v Žiline</t>
  </si>
  <si>
    <t>800 rokov od prvej písomnej zmienky</t>
  </si>
  <si>
    <t>Žilinská knižnica</t>
  </si>
  <si>
    <t>Knihy pre vzdelávanie a radosť Žilinčanov</t>
  </si>
  <si>
    <t>RNDr. Ľubomír V. Prikryl</t>
  </si>
  <si>
    <t>Petit Press</t>
  </si>
  <si>
    <t>My Žilinčania</t>
  </si>
  <si>
    <t>Spevácka súťaž Rudolfa Petráka</t>
  </si>
  <si>
    <t>Pheonomenontheatre</t>
  </si>
  <si>
    <t>Divadelné prestavenie</t>
  </si>
  <si>
    <t>Európsky týždeň mobility</t>
  </si>
  <si>
    <t>Štátny komorný orchester</t>
  </si>
  <si>
    <t>Koncertné uvedenie oper P. Mascagniho</t>
  </si>
  <si>
    <t>Nedeľné matiné pre deti a rodičov</t>
  </si>
  <si>
    <t>II. Majstrovstvá slovenska v sudoku</t>
  </si>
  <si>
    <t>LÚČ - domov soc. Služieb</t>
  </si>
  <si>
    <t>Poznávame Slovensko</t>
  </si>
  <si>
    <t>Truc sphérique OZ</t>
  </si>
  <si>
    <t>68/89 Na stanici Žilina Zárečie</t>
  </si>
  <si>
    <t>OZ Stopy</t>
  </si>
  <si>
    <t>No Xcuse</t>
  </si>
  <si>
    <t>Odpoj sa</t>
  </si>
  <si>
    <t>Ján Sikora, Študio Par Avion</t>
  </si>
  <si>
    <t>Vydanie CD nosiča Jána Sikoru</t>
  </si>
  <si>
    <t>OZ Občania v akcii</t>
  </si>
  <si>
    <t>Kultúrno-športový deň detí a mládeže</t>
  </si>
  <si>
    <t>Vlado Bača</t>
  </si>
  <si>
    <t>Obrazová publikácia - obrázky spod Rozutsa</t>
  </si>
  <si>
    <t>Hvezdáreň v Žiline</t>
  </si>
  <si>
    <t xml:space="preserve">Moderný automatický 254 mm ďalekohľad </t>
  </si>
  <si>
    <t>Knižné centrum</t>
  </si>
  <si>
    <t>Žilina - vydanie knižnej publikácie</t>
  </si>
  <si>
    <t>Rada mládeže Žilinského kraja</t>
  </si>
  <si>
    <t>Bambiriáda</t>
  </si>
  <si>
    <t>Žilinská univerzita</t>
  </si>
  <si>
    <t>Amici della musica</t>
  </si>
  <si>
    <t>Spolok Žilinské mažoretky Diana</t>
  </si>
  <si>
    <t>Žilinské mažoretky DIANA - Majstrovstvá EU</t>
  </si>
  <si>
    <t>Ing. Arch. Ľudovít Kupkovič</t>
  </si>
  <si>
    <t>Publikácia Žilinčania</t>
  </si>
  <si>
    <t>Nadácia 21. storočia</t>
  </si>
  <si>
    <t>100 farieb života Žiliny (4.ročník)</t>
  </si>
  <si>
    <t>TIK Žilina</t>
  </si>
  <si>
    <t>Nechaj bicykel v TIK-u</t>
  </si>
  <si>
    <t xml:space="preserve">Účasť zboru na 11. ročníku </t>
  </si>
  <si>
    <t>Pitbull</t>
  </si>
  <si>
    <t>Žilina 800 rokov</t>
  </si>
  <si>
    <t>ŽSN 5. medzinárodný festival divadla</t>
  </si>
  <si>
    <t>PaedDr. Božena Zlatošová</t>
  </si>
  <si>
    <t>Viac tanca</t>
  </si>
  <si>
    <t>Žilinská univerzita FPV</t>
  </si>
  <si>
    <t xml:space="preserve">Fedor Ruppeldt život, dielo, tvorba </t>
  </si>
  <si>
    <t>V</t>
  </si>
  <si>
    <t>OZ Náruč - Pomoc deťom v kríze</t>
  </si>
  <si>
    <t>Špecializácia dobrovoľnického progr. OZ NPDK</t>
  </si>
  <si>
    <t>Súkromná špec. ZŠ pre žiakov s autizmom</t>
  </si>
  <si>
    <t>Poznaj liečivé rastliny a dauj kamarátovi herbár</t>
  </si>
  <si>
    <t>Umelecká príprava na koncert. činnosť MZ Žilina</t>
  </si>
  <si>
    <t>str.č.2</t>
  </si>
  <si>
    <t>Artforum</t>
  </si>
  <si>
    <t>Žilinská literárny festival 2008</t>
  </si>
  <si>
    <t>Slovenský skauting 25. zbor Vodopád</t>
  </si>
  <si>
    <t>Skautská mestská hra pre deti  a mládež o ZA</t>
  </si>
  <si>
    <t>Žilinský literárny festival 2008</t>
  </si>
  <si>
    <t>ZŠ a MŠ Školská Žilina</t>
  </si>
  <si>
    <t>Počítačová gramotnosť - brána do sveta</t>
  </si>
  <si>
    <t>ŽU v Žiline Elek. Fakulta</t>
  </si>
  <si>
    <t>Žilinská detská univerzita</t>
  </si>
  <si>
    <t>Dejiny žilinskej kultúry</t>
  </si>
  <si>
    <t>Bez bariér</t>
  </si>
  <si>
    <t>OZ Kumakokra</t>
  </si>
  <si>
    <t>Neformálne vzdelanie</t>
  </si>
  <si>
    <t>Stanica -škola a späť</t>
  </si>
  <si>
    <t>Pamiatkový úrad SR</t>
  </si>
  <si>
    <t>Súbor prednášok - Pamiatkový fond mesta</t>
  </si>
  <si>
    <t>Špeciálna ZŠ a špeciálna MŠ</t>
  </si>
  <si>
    <t>Poslúchajte ma ruky, nohy</t>
  </si>
  <si>
    <t>SZ</t>
  </si>
  <si>
    <t>OZ Chránené dielne Žilina</t>
  </si>
  <si>
    <t xml:space="preserve">Žilina bez bariér 2. ročník </t>
  </si>
  <si>
    <t>K - 7 Psovodi</t>
  </si>
  <si>
    <t>Zachranárski psíkovia K -7</t>
  </si>
  <si>
    <t>Domov soc. služieb pre dospelých Straník</t>
  </si>
  <si>
    <t>Prístavba multifunkčného prístrešku</t>
  </si>
  <si>
    <t xml:space="preserve">Krajské stredisko Únie nevidiacich </t>
  </si>
  <si>
    <t>Smiem prosiť</t>
  </si>
  <si>
    <t>Návrat OZ BA</t>
  </si>
  <si>
    <t>Vy-Tvor</t>
  </si>
  <si>
    <t>OZ Zachránťe našu školu</t>
  </si>
  <si>
    <t>Škola v prírode pre deti</t>
  </si>
  <si>
    <t>Nadácia LÚČ v Žiline</t>
  </si>
  <si>
    <t>Dni Nádeje 2008</t>
  </si>
  <si>
    <t>Nemocnica s poliklinikou Žilina</t>
  </si>
  <si>
    <t>Bezbariérové zariadenie v budove</t>
  </si>
  <si>
    <t>Žilinské venuše OZ</t>
  </si>
  <si>
    <t>Pohyb vo vode nám pomôže</t>
  </si>
  <si>
    <t>Význam optických a kompenzačných pomôcok</t>
  </si>
  <si>
    <t>Nadácia Krajina harmónie</t>
  </si>
  <si>
    <t>Jašidielňa 2008</t>
  </si>
  <si>
    <t>Z</t>
  </si>
  <si>
    <t>ZŠ Na stanicu Žilina</t>
  </si>
  <si>
    <t>Záhrada tvorivého oddychu a učenia</t>
  </si>
  <si>
    <t>OZ Budúcnosť Považského Chlmca</t>
  </si>
  <si>
    <t>Chlmecké korzo</t>
  </si>
  <si>
    <t>Destský park</t>
  </si>
  <si>
    <t>Zdravotno-poznávací chodník</t>
  </si>
  <si>
    <t>OZ Papavero</t>
  </si>
  <si>
    <t>Lavičky</t>
  </si>
  <si>
    <t>Bezbariérová Žilina</t>
  </si>
  <si>
    <t>Š</t>
  </si>
  <si>
    <t>Materská škola Bánová</t>
  </si>
  <si>
    <t>Podporte pravidelnej športovej činnosti detí</t>
  </si>
  <si>
    <t>Figure Skating Club</t>
  </si>
  <si>
    <t>FSC je tu pre Vás</t>
  </si>
  <si>
    <t>Detské ihrisko Rosinky - projektová fáza</t>
  </si>
  <si>
    <t>Centrum voľného času Na stanicu 23</t>
  </si>
  <si>
    <t>Žilinská cyklistická liga 2008</t>
  </si>
  <si>
    <t>MsHK Žilina</t>
  </si>
  <si>
    <t>Hokejová škôlka</t>
  </si>
  <si>
    <t>Grischum Cup 2008</t>
  </si>
  <si>
    <t>SNSŠ Žilina</t>
  </si>
  <si>
    <t>Dotácie nevidiacich a slabozrakých športovcom</t>
  </si>
  <si>
    <t>God Mat</t>
  </si>
  <si>
    <t>Podpora športových aktivít na Vodnom diele</t>
  </si>
  <si>
    <t>Juventas Žilina</t>
  </si>
  <si>
    <t>CéVéCéčka pre decká</t>
  </si>
  <si>
    <t>Gymnázium bilingválne</t>
  </si>
  <si>
    <t>Využitie rozostavanej športovej plochy</t>
  </si>
  <si>
    <t>ŠK-ŽU Žilina</t>
  </si>
  <si>
    <t>Rozvoj mládežníckeho volejbalu</t>
  </si>
  <si>
    <t>Vanda Iljašková - Basketbal detí a mládeže</t>
  </si>
  <si>
    <t>XVII. Festival minibasket. a žiackeho basket.</t>
  </si>
  <si>
    <t xml:space="preserve">GNOSIS                                                                                                                                                                                                                                        </t>
  </si>
  <si>
    <t>Pohybovo - relaxačné cvičenie pre seniorov</t>
  </si>
  <si>
    <t>Gymnasticko-trampolínový klub Športcentrum</t>
  </si>
  <si>
    <t>Cvičíme s najmenšími</t>
  </si>
  <si>
    <t>OZ Kynologický záchranný zbor</t>
  </si>
  <si>
    <t>Zvyšovanie úrovne pripravenosti</t>
  </si>
  <si>
    <t>Cyklistický spolok Žilina</t>
  </si>
  <si>
    <t>Rozvoj cyklistiky</t>
  </si>
  <si>
    <t>Súkromné centrum voľného času - Žirafa</t>
  </si>
  <si>
    <t>Viacúčelové ihrisko Vlčince</t>
  </si>
  <si>
    <t>TJ Mladosť Žilina - šachový oddiel</t>
  </si>
  <si>
    <t>Žilinská šachová škola</t>
  </si>
  <si>
    <t>Kraso klub Žilina</t>
  </si>
  <si>
    <t>Podpora činnosti krasokorčuliarského klubu</t>
  </si>
  <si>
    <t>ŠK Juventa Žilina</t>
  </si>
  <si>
    <t>Radosť z pohybu</t>
  </si>
  <si>
    <t>ŽU</t>
  </si>
  <si>
    <t>Štandartná údržba atletickej dráhy</t>
  </si>
  <si>
    <t>Miestna organizácia Občania v akcii</t>
  </si>
  <si>
    <t>VII. Ročník celomests. stolnotenisového turnaja</t>
  </si>
  <si>
    <t>ZŠ s MŠ Zádubnie</t>
  </si>
  <si>
    <t xml:space="preserve">Detské ihrisko </t>
  </si>
  <si>
    <t>Nereus</t>
  </si>
  <si>
    <t>Základný plavecký výcvik pre žiakov</t>
  </si>
  <si>
    <t>Atletický klub Žilina</t>
  </si>
  <si>
    <t>Bežecká liga Žiliny 2008 - 26. ročník</t>
  </si>
  <si>
    <t>Spojená škola J.M. Hurbana 36</t>
  </si>
  <si>
    <t>Zapojte deti do sveta športu</t>
  </si>
  <si>
    <t>MBK Victoria Žilina</t>
  </si>
  <si>
    <t>Fatranská mikrobasketbalová liga VIKTORKA</t>
  </si>
  <si>
    <t>TJ Lokomotíva Žilina</t>
  </si>
  <si>
    <t>Dievčenský basketbal v Lokomotíve Žilina 2008</t>
  </si>
  <si>
    <t>Elektrická prípojka pre Verejné klzisko</t>
  </si>
  <si>
    <t>OZ PAPAVERO</t>
  </si>
  <si>
    <t>Futbalové brány a sídliskový turnaj</t>
  </si>
  <si>
    <t>Žilinský vysokohorský klub</t>
  </si>
  <si>
    <t>XIV. Ročník festivalu vysoké hory 2008</t>
  </si>
  <si>
    <t>Oddiel džudo TJ Mladosť Žilina</t>
  </si>
  <si>
    <t>Zabezpečenie pravidelnej pohybovej prípravy</t>
  </si>
  <si>
    <t>OZ Seishin</t>
  </si>
  <si>
    <t>Karate pre všetkých</t>
  </si>
  <si>
    <t>str.č.3</t>
  </si>
  <si>
    <t>TJ Straník</t>
  </si>
  <si>
    <t>Úprava soc. zariadení a časti oplotenia</t>
  </si>
  <si>
    <t>Bk Fatran Žilina</t>
  </si>
  <si>
    <t>Majstrovstvo SR v basketbale</t>
  </si>
  <si>
    <t>Olympijský klub Žilina</t>
  </si>
  <si>
    <t>Olympijský klub Žilina - činnosť v roku 2008</t>
  </si>
  <si>
    <t>Tanečný súbor freez</t>
  </si>
  <si>
    <t>Žilinský extraligový hokejbalisti</t>
  </si>
  <si>
    <t>Klub plaveckých športovcov Nereus</t>
  </si>
  <si>
    <t>Žilinský triatlon 10. ročník</t>
  </si>
  <si>
    <t>ZŠ  Martinská Žilina</t>
  </si>
  <si>
    <t>Šport na čerstvom vzduchu cesta k zdrav.vývinu</t>
  </si>
  <si>
    <t>Mládežnícky basketbalový klub ŽU</t>
  </si>
  <si>
    <t xml:space="preserve">Športová basketbalová činnosť </t>
  </si>
  <si>
    <t>SPOLU</t>
  </si>
  <si>
    <t>Inštitucionálna podpora</t>
  </si>
  <si>
    <t>IP</t>
  </si>
  <si>
    <t>ŠK JUVENTA Žilina</t>
  </si>
  <si>
    <t>Občianske združenie EKOENERGIA</t>
  </si>
  <si>
    <t>Slovenská akademická inforamčná agentúra</t>
  </si>
  <si>
    <t>Dom matice slovenskej v Žiline</t>
  </si>
  <si>
    <t>Tanečné divdlo Alternatív</t>
  </si>
  <si>
    <t>Centrum Návrat Žilina</t>
  </si>
  <si>
    <t xml:space="preserve">Nadácia 21. storočia   </t>
  </si>
  <si>
    <t xml:space="preserve">Truc sphérique, OZ </t>
  </si>
  <si>
    <t>Únia nevidiacich a slabozrakých Slovenska</t>
  </si>
  <si>
    <t>Prehľad úverov a emisií dlhopisov k 30.06.2008 (v Sk)</t>
  </si>
  <si>
    <t>Príloha č.8</t>
  </si>
  <si>
    <t>Komerčné úvery</t>
  </si>
  <si>
    <t>Veriteľ / Banka</t>
  </si>
  <si>
    <t>Typ úveru</t>
  </si>
  <si>
    <t>Účel</t>
  </si>
  <si>
    <t>Pôvodná výška úveru</t>
  </si>
  <si>
    <t>Rok poskytnutia</t>
  </si>
  <si>
    <t>Dátum splatnosti</t>
  </si>
  <si>
    <t>Ročná splátka istiny</t>
  </si>
  <si>
    <t>Zostatok  úveru</t>
  </si>
  <si>
    <t>Dexia banka a.s.</t>
  </si>
  <si>
    <t>dlhodobý  inves.</t>
  </si>
  <si>
    <t>výstavba bytov</t>
  </si>
  <si>
    <t>2001</t>
  </si>
  <si>
    <t>investičná výstavba</t>
  </si>
  <si>
    <t>2004</t>
  </si>
  <si>
    <t>2005</t>
  </si>
  <si>
    <t>Tatra banka a.s.</t>
  </si>
  <si>
    <t>strednodob</t>
  </si>
  <si>
    <t>2003,2007</t>
  </si>
  <si>
    <t>splátka KO</t>
  </si>
  <si>
    <t>2006</t>
  </si>
  <si>
    <t>prevzatie dlhu-Parkovací dom</t>
  </si>
  <si>
    <t>2007</t>
  </si>
  <si>
    <t>Štátny fond rozvoja bývania</t>
  </si>
  <si>
    <t xml:space="preserve">ŠFRB - Dexia banka </t>
  </si>
  <si>
    <t>511/4133/01</t>
  </si>
  <si>
    <t>výstavba nájomných bytov</t>
  </si>
  <si>
    <t>511/4134/01</t>
  </si>
  <si>
    <t>511/4135/01</t>
  </si>
  <si>
    <t>511/2433/02</t>
  </si>
  <si>
    <t>ŠFRB - OTP banka</t>
  </si>
  <si>
    <t>511/230/04</t>
  </si>
  <si>
    <t>511/625/05</t>
  </si>
  <si>
    <t>511/868/05</t>
  </si>
  <si>
    <t>511/869/05</t>
  </si>
  <si>
    <t>511/1328/04</t>
  </si>
  <si>
    <t>511/534/06</t>
  </si>
  <si>
    <t>511/535/06</t>
  </si>
  <si>
    <t>511/554/07</t>
  </si>
  <si>
    <t>511/558/07</t>
  </si>
  <si>
    <t>511/552/07</t>
  </si>
  <si>
    <t>511/400/08</t>
  </si>
  <si>
    <t>Záväzky z emisie dlhopisov</t>
  </si>
  <si>
    <t>Emitent</t>
  </si>
  <si>
    <t xml:space="preserve">Vydané </t>
  </si>
  <si>
    <t xml:space="preserve">Objem emisie v Sk </t>
  </si>
  <si>
    <t>Dátum poskytnutia</t>
  </si>
  <si>
    <t xml:space="preserve">Dátum splatnosti </t>
  </si>
  <si>
    <t xml:space="preserve">Ročná tvorba umor. fondu </t>
  </si>
  <si>
    <t xml:space="preserve">Zostatok </t>
  </si>
  <si>
    <t>prepojenie Vlčince - Solinky</t>
  </si>
  <si>
    <t>Návratná finančná výpomoc zo ŠR</t>
  </si>
  <si>
    <t xml:space="preserve">Druh  úveru </t>
  </si>
  <si>
    <t>Pôvodná  výška úveru</t>
  </si>
  <si>
    <t xml:space="preserve">Zostatok úveru </t>
  </si>
  <si>
    <t>MF SR</t>
  </si>
  <si>
    <t>návratná fin.výpomoc</t>
  </si>
  <si>
    <t>výkup pozemkov pod závody</t>
  </si>
  <si>
    <t>výstavba obyt.súboru Krasňany</t>
  </si>
  <si>
    <t xml:space="preserve">Tabuľka - výkazy za školstvo k 30.6.2008 </t>
  </si>
  <si>
    <t>v tis. Sk</t>
  </si>
  <si>
    <t>Príloha č. 7</t>
  </si>
  <si>
    <t>Sumarizácia príjmov a výdavkov k 30.6.2008</t>
  </si>
  <si>
    <t>Mestský úrad Žilina (zostava ISS)  -  spolu</t>
  </si>
  <si>
    <t xml:space="preserve">Bytterm - II. účtovný okruh (nezahrnuté v zostave ISS)  -  spolu </t>
  </si>
  <si>
    <t>Školstvo (nezahrnuté v zostave ISS)  -  spolu</t>
  </si>
  <si>
    <t>Sk</t>
  </si>
  <si>
    <t>Limit na reprezentačné účely</t>
  </si>
  <si>
    <t>tis. Sk</t>
  </si>
  <si>
    <t>Hospodársky výsledok (zisk)</t>
  </si>
  <si>
    <t xml:space="preserve">                - účelový</t>
  </si>
  <si>
    <t xml:space="preserve">                - kapitálový</t>
  </si>
  <si>
    <t xml:space="preserve">   z toho: - bežný</t>
  </si>
  <si>
    <t>Príspevok zriaďovateľa celkom:</t>
  </si>
  <si>
    <t>Priemerná mesačná mzda</t>
  </si>
  <si>
    <t>os.</t>
  </si>
  <si>
    <t>Počet pracovníkov</t>
  </si>
  <si>
    <t>Mzdové prostriedky celkom</t>
  </si>
  <si>
    <t>Náklady investičné</t>
  </si>
  <si>
    <t>Náklady neinvestičné</t>
  </si>
  <si>
    <t>Vlastné príjmy</t>
  </si>
  <si>
    <t>Turistická informačná kancelária</t>
  </si>
  <si>
    <t>Sk.</t>
  </si>
  <si>
    <t xml:space="preserve">  </t>
  </si>
  <si>
    <t>Mestská krytá plaváreň</t>
  </si>
  <si>
    <t>Počet návštevníkov</t>
  </si>
  <si>
    <t>preds.</t>
  </si>
  <si>
    <t>Počet predstavení</t>
  </si>
  <si>
    <t xml:space="preserve">Zmena č.  2  </t>
  </si>
  <si>
    <t>Mer. jedn.</t>
  </si>
  <si>
    <t>Ukazovateľ</t>
  </si>
  <si>
    <t>Rozpočet na rok 2008 - plnenie k 30.06.2008</t>
  </si>
  <si>
    <t>Príspevkové organizácie Mesta Žilina</t>
  </si>
  <si>
    <t>Príloha č.4</t>
  </si>
  <si>
    <t>Hospodársky výsledok (strata)</t>
  </si>
  <si>
    <t>- 2005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</si>
</sst>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8"/>
      <name val="Arial CE"/>
      <family val="0"/>
    </font>
    <font>
      <sz val="20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6"/>
      <name val="Arial CE"/>
      <family val="0"/>
    </font>
    <font>
      <b/>
      <sz val="12"/>
      <name val="Arial CE"/>
      <family val="0"/>
    </font>
    <font>
      <sz val="14"/>
      <name val="Arial CE"/>
      <family val="2"/>
    </font>
    <font>
      <b/>
      <sz val="8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/>
      <top style="thin"/>
      <bottom style="thin"/>
    </border>
    <border>
      <left style="medium"/>
      <right/>
      <top/>
      <bottom style="double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33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6" xfId="0" applyFont="1" applyFill="1" applyBorder="1" applyAlignment="1">
      <alignment/>
    </xf>
    <xf numFmtId="3" fontId="2" fillId="0" borderId="29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/>
    </xf>
    <xf numFmtId="3" fontId="2" fillId="33" borderId="39" xfId="0" applyNumberFormat="1" applyFont="1" applyFill="1" applyBorder="1" applyAlignment="1">
      <alignment/>
    </xf>
    <xf numFmtId="0" fontId="2" fillId="0" borderId="40" xfId="0" applyFont="1" applyBorder="1" applyAlignment="1">
      <alignment horizontal="center"/>
    </xf>
    <xf numFmtId="49" fontId="4" fillId="0" borderId="0" xfId="48" applyNumberFormat="1" applyFont="1" applyFill="1" applyBorder="1">
      <alignment/>
      <protection/>
    </xf>
    <xf numFmtId="0" fontId="4" fillId="0" borderId="0" xfId="48" applyFont="1" applyFill="1" applyBorder="1" applyAlignment="1">
      <alignment horizontal="left"/>
      <protection/>
    </xf>
    <xf numFmtId="0" fontId="4" fillId="0" borderId="0" xfId="48" applyFont="1" applyFill="1" applyBorder="1" applyAlignment="1">
      <alignment wrapText="1"/>
      <protection/>
    </xf>
    <xf numFmtId="3" fontId="4" fillId="0" borderId="0" xfId="48" applyNumberFormat="1" applyFont="1" applyFill="1" applyBorder="1">
      <alignment/>
      <protection/>
    </xf>
    <xf numFmtId="0" fontId="3" fillId="0" borderId="0" xfId="48">
      <alignment/>
      <protection/>
    </xf>
    <xf numFmtId="0" fontId="5" fillId="0" borderId="0" xfId="48" applyFont="1" applyFill="1">
      <alignment/>
      <protection/>
    </xf>
    <xf numFmtId="49" fontId="6" fillId="0" borderId="0" xfId="48" applyNumberFormat="1" applyFont="1" applyFill="1" applyBorder="1">
      <alignment/>
      <protection/>
    </xf>
    <xf numFmtId="3" fontId="8" fillId="34" borderId="26" xfId="48" applyNumberFormat="1" applyFont="1" applyFill="1" applyBorder="1" applyAlignment="1">
      <alignment horizontal="center" vertical="center" wrapText="1"/>
      <protection/>
    </xf>
    <xf numFmtId="3" fontId="8" fillId="34" borderId="41" xfId="48" applyNumberFormat="1" applyFont="1" applyFill="1" applyBorder="1" applyAlignment="1">
      <alignment horizontal="center" vertical="center" wrapText="1"/>
      <protection/>
    </xf>
    <xf numFmtId="3" fontId="8" fillId="34" borderId="25" xfId="48" applyNumberFormat="1" applyFont="1" applyFill="1" applyBorder="1" applyAlignment="1">
      <alignment horizontal="center" vertical="center" wrapText="1"/>
      <protection/>
    </xf>
    <xf numFmtId="0" fontId="3" fillId="0" borderId="0" xfId="48" applyFill="1">
      <alignment/>
      <protection/>
    </xf>
    <xf numFmtId="0" fontId="9" fillId="0" borderId="0" xfId="48" applyFont="1" applyFill="1">
      <alignment/>
      <protection/>
    </xf>
    <xf numFmtId="3" fontId="11" fillId="33" borderId="26" xfId="48" applyNumberFormat="1" applyFont="1" applyFill="1" applyBorder="1">
      <alignment/>
      <protection/>
    </xf>
    <xf numFmtId="3" fontId="8" fillId="33" borderId="42" xfId="48" applyNumberFormat="1" applyFont="1" applyFill="1" applyBorder="1">
      <alignment/>
      <protection/>
    </xf>
    <xf numFmtId="3" fontId="8" fillId="33" borderId="26" xfId="48" applyNumberFormat="1" applyFont="1" applyFill="1" applyBorder="1">
      <alignment/>
      <protection/>
    </xf>
    <xf numFmtId="49" fontId="11" fillId="0" borderId="43" xfId="48" applyNumberFormat="1" applyFont="1" applyFill="1" applyBorder="1" applyAlignment="1">
      <alignment horizontal="left" indent="1"/>
      <protection/>
    </xf>
    <xf numFmtId="3" fontId="11" fillId="0" borderId="23" xfId="48" applyNumberFormat="1" applyFont="1" applyFill="1" applyBorder="1">
      <alignment/>
      <protection/>
    </xf>
    <xf numFmtId="3" fontId="11" fillId="0" borderId="43" xfId="48" applyNumberFormat="1" applyFont="1" applyFill="1" applyBorder="1">
      <alignment/>
      <protection/>
    </xf>
    <xf numFmtId="49" fontId="11" fillId="0" borderId="44" xfId="48" applyNumberFormat="1" applyFont="1" applyFill="1" applyBorder="1" applyAlignment="1">
      <alignment/>
      <protection/>
    </xf>
    <xf numFmtId="3" fontId="11" fillId="0" borderId="21" xfId="48" applyNumberFormat="1" applyFont="1" applyFill="1" applyBorder="1">
      <alignment/>
      <protection/>
    </xf>
    <xf numFmtId="49" fontId="11" fillId="0" borderId="45" xfId="48" applyNumberFormat="1" applyFont="1" applyFill="1" applyBorder="1" applyAlignment="1">
      <alignment/>
      <protection/>
    </xf>
    <xf numFmtId="3" fontId="11" fillId="0" borderId="19" xfId="48" applyNumberFormat="1" applyFont="1" applyFill="1" applyBorder="1">
      <alignment/>
      <protection/>
    </xf>
    <xf numFmtId="3" fontId="11" fillId="0" borderId="46" xfId="48" applyNumberFormat="1" applyFont="1" applyFill="1" applyBorder="1">
      <alignment/>
      <protection/>
    </xf>
    <xf numFmtId="3" fontId="11" fillId="0" borderId="22" xfId="48" applyNumberFormat="1" applyFont="1" applyFill="1" applyBorder="1">
      <alignment/>
      <protection/>
    </xf>
    <xf numFmtId="3" fontId="11" fillId="0" borderId="44" xfId="48" applyNumberFormat="1" applyFont="1" applyFill="1" applyBorder="1">
      <alignment/>
      <protection/>
    </xf>
    <xf numFmtId="49" fontId="11" fillId="0" borderId="46" xfId="48" applyNumberFormat="1" applyFont="1" applyFill="1" applyBorder="1" applyAlignment="1">
      <alignment horizontal="left" indent="1"/>
      <protection/>
    </xf>
    <xf numFmtId="3" fontId="11" fillId="0" borderId="47" xfId="48" applyNumberFormat="1" applyFont="1" applyFill="1" applyBorder="1">
      <alignment/>
      <protection/>
    </xf>
    <xf numFmtId="3" fontId="11" fillId="0" borderId="45" xfId="48" applyNumberFormat="1" applyFont="1" applyFill="1" applyBorder="1">
      <alignment/>
      <protection/>
    </xf>
    <xf numFmtId="49" fontId="11" fillId="0" borderId="48" xfId="48" applyNumberFormat="1" applyFont="1" applyFill="1" applyBorder="1" applyAlignment="1">
      <alignment/>
      <protection/>
    </xf>
    <xf numFmtId="3" fontId="11" fillId="0" borderId="48" xfId="48" applyNumberFormat="1" applyFont="1" applyFill="1" applyBorder="1">
      <alignment/>
      <protection/>
    </xf>
    <xf numFmtId="3" fontId="11" fillId="0" borderId="49" xfId="48" applyNumberFormat="1" applyFont="1" applyFill="1" applyBorder="1">
      <alignment/>
      <protection/>
    </xf>
    <xf numFmtId="3" fontId="8" fillId="34" borderId="50" xfId="48" applyNumberFormat="1" applyFont="1" applyFill="1" applyBorder="1" applyAlignment="1">
      <alignment vertical="center"/>
      <protection/>
    </xf>
    <xf numFmtId="3" fontId="8" fillId="34" borderId="51" xfId="48" applyNumberFormat="1" applyFont="1" applyFill="1" applyBorder="1" applyAlignment="1">
      <alignment vertical="center"/>
      <protection/>
    </xf>
    <xf numFmtId="49" fontId="11" fillId="0" borderId="43" xfId="48" applyNumberFormat="1" applyFont="1" applyFill="1" applyBorder="1" applyAlignment="1">
      <alignment/>
      <protection/>
    </xf>
    <xf numFmtId="3" fontId="11" fillId="0" borderId="52" xfId="48" applyNumberFormat="1" applyFont="1" applyFill="1" applyBorder="1">
      <alignment/>
      <protection/>
    </xf>
    <xf numFmtId="49" fontId="11" fillId="0" borderId="53" xfId="48" applyNumberFormat="1" applyFont="1" applyFill="1" applyBorder="1" applyAlignment="1">
      <alignment/>
      <protection/>
    </xf>
    <xf numFmtId="3" fontId="8" fillId="0" borderId="18" xfId="48" applyNumberFormat="1" applyFont="1" applyFill="1" applyBorder="1">
      <alignment/>
      <protection/>
    </xf>
    <xf numFmtId="3" fontId="8" fillId="0" borderId="54" xfId="48" applyNumberFormat="1" applyFont="1" applyFill="1" applyBorder="1">
      <alignment/>
      <protection/>
    </xf>
    <xf numFmtId="3" fontId="8" fillId="0" borderId="26" xfId="48" applyNumberFormat="1" applyFont="1" applyFill="1" applyBorder="1">
      <alignment/>
      <protection/>
    </xf>
    <xf numFmtId="3" fontId="8" fillId="0" borderId="42" xfId="48" applyNumberFormat="1" applyFont="1" applyFill="1" applyBorder="1">
      <alignment/>
      <protection/>
    </xf>
    <xf numFmtId="49" fontId="11" fillId="0" borderId="0" xfId="48" applyNumberFormat="1" applyFont="1" applyFill="1">
      <alignment/>
      <protection/>
    </xf>
    <xf numFmtId="0" fontId="11" fillId="0" borderId="0" xfId="48" applyFont="1" applyFill="1">
      <alignment/>
      <protection/>
    </xf>
    <xf numFmtId="3" fontId="11" fillId="0" borderId="0" xfId="48" applyNumberFormat="1" applyFont="1" applyFill="1">
      <alignment/>
      <protection/>
    </xf>
    <xf numFmtId="49" fontId="8" fillId="0" borderId="0" xfId="48" applyNumberFormat="1" applyFont="1" applyFill="1">
      <alignment/>
      <protection/>
    </xf>
    <xf numFmtId="0" fontId="11" fillId="0" borderId="0" xfId="48" applyFont="1" applyFill="1" applyAlignment="1">
      <alignment horizontal="left"/>
      <protection/>
    </xf>
    <xf numFmtId="3" fontId="12" fillId="0" borderId="0" xfId="48" applyNumberFormat="1" applyFont="1" applyFill="1" applyAlignment="1">
      <alignment wrapText="1"/>
      <protection/>
    </xf>
    <xf numFmtId="0" fontId="11" fillId="0" borderId="0" xfId="48" applyFont="1" applyFill="1" applyAlignment="1">
      <alignment wrapText="1"/>
      <protection/>
    </xf>
    <xf numFmtId="3" fontId="11" fillId="0" borderId="0" xfId="48" applyNumberFormat="1" applyFont="1" applyFill="1" applyAlignment="1">
      <alignment wrapText="1"/>
      <protection/>
    </xf>
    <xf numFmtId="3" fontId="13" fillId="0" borderId="0" xfId="48" applyNumberFormat="1" applyFont="1" applyFill="1" applyAlignment="1">
      <alignment wrapText="1"/>
      <protection/>
    </xf>
    <xf numFmtId="3" fontId="13" fillId="0" borderId="0" xfId="48" applyNumberFormat="1" applyFont="1" applyFill="1">
      <alignment/>
      <protection/>
    </xf>
    <xf numFmtId="49" fontId="11" fillId="0" borderId="0" xfId="48" applyNumberFormat="1" applyFont="1" applyFill="1" applyAlignment="1">
      <alignment horizontal="left"/>
      <protection/>
    </xf>
    <xf numFmtId="0" fontId="9" fillId="0" borderId="0" xfId="48" applyFont="1">
      <alignment/>
      <protection/>
    </xf>
    <xf numFmtId="0" fontId="14" fillId="0" borderId="0" xfId="48" applyFont="1">
      <alignment/>
      <protection/>
    </xf>
    <xf numFmtId="0" fontId="15" fillId="0" borderId="0" xfId="48" applyFont="1" applyAlignment="1">
      <alignment horizontal="center"/>
      <protection/>
    </xf>
    <xf numFmtId="0" fontId="16" fillId="34" borderId="30" xfId="48" applyFont="1" applyFill="1" applyBorder="1">
      <alignment/>
      <protection/>
    </xf>
    <xf numFmtId="0" fontId="16" fillId="34" borderId="35" xfId="48" applyFont="1" applyFill="1" applyBorder="1">
      <alignment/>
      <protection/>
    </xf>
    <xf numFmtId="0" fontId="16" fillId="34" borderId="16" xfId="48" applyFont="1" applyFill="1" applyBorder="1">
      <alignment/>
      <protection/>
    </xf>
    <xf numFmtId="0" fontId="16" fillId="34" borderId="17" xfId="48" applyFont="1" applyFill="1" applyBorder="1">
      <alignment/>
      <protection/>
    </xf>
    <xf numFmtId="0" fontId="3" fillId="0" borderId="44" xfId="48" applyFont="1" applyFill="1" applyBorder="1">
      <alignment/>
      <protection/>
    </xf>
    <xf numFmtId="14" fontId="3" fillId="0" borderId="36" xfId="48" applyNumberFormat="1" applyFont="1" applyFill="1" applyBorder="1">
      <alignment/>
      <protection/>
    </xf>
    <xf numFmtId="0" fontId="3" fillId="0" borderId="14" xfId="48" applyFont="1" applyFill="1" applyBorder="1">
      <alignment/>
      <protection/>
    </xf>
    <xf numFmtId="3" fontId="3" fillId="0" borderId="15" xfId="48" applyNumberFormat="1" applyFont="1" applyFill="1" applyBorder="1">
      <alignment/>
      <protection/>
    </xf>
    <xf numFmtId="0" fontId="3" fillId="0" borderId="0" xfId="48" applyFont="1" applyFill="1">
      <alignment/>
      <protection/>
    </xf>
    <xf numFmtId="0" fontId="3" fillId="0" borderId="44" xfId="48" applyBorder="1">
      <alignment/>
      <protection/>
    </xf>
    <xf numFmtId="14" fontId="3" fillId="0" borderId="36" xfId="48" applyNumberFormat="1" applyBorder="1">
      <alignment/>
      <protection/>
    </xf>
    <xf numFmtId="0" fontId="3" fillId="0" borderId="14" xfId="48" applyBorder="1">
      <alignment/>
      <protection/>
    </xf>
    <xf numFmtId="3" fontId="3" fillId="0" borderId="15" xfId="48" applyNumberFormat="1" applyBorder="1">
      <alignment/>
      <protection/>
    </xf>
    <xf numFmtId="0" fontId="3" fillId="0" borderId="14" xfId="48" applyFill="1" applyBorder="1">
      <alignment/>
      <protection/>
    </xf>
    <xf numFmtId="3" fontId="3" fillId="0" borderId="15" xfId="48" applyNumberFormat="1" applyFill="1" applyBorder="1">
      <alignment/>
      <protection/>
    </xf>
    <xf numFmtId="0" fontId="3" fillId="0" borderId="44" xfId="48" applyFill="1" applyBorder="1">
      <alignment/>
      <protection/>
    </xf>
    <xf numFmtId="3" fontId="3" fillId="0" borderId="14" xfId="48" applyNumberFormat="1" applyFill="1" applyBorder="1">
      <alignment/>
      <protection/>
    </xf>
    <xf numFmtId="4" fontId="3" fillId="0" borderId="15" xfId="48" applyNumberFormat="1" applyBorder="1">
      <alignment/>
      <protection/>
    </xf>
    <xf numFmtId="0" fontId="3" fillId="0" borderId="45" xfId="48" applyFill="1" applyBorder="1">
      <alignment/>
      <protection/>
    </xf>
    <xf numFmtId="14" fontId="3" fillId="0" borderId="32" xfId="48" applyNumberFormat="1" applyBorder="1">
      <alignment/>
      <protection/>
    </xf>
    <xf numFmtId="0" fontId="3" fillId="0" borderId="28" xfId="48" applyFill="1" applyBorder="1">
      <alignment/>
      <protection/>
    </xf>
    <xf numFmtId="3" fontId="3" fillId="0" borderId="55" xfId="48" applyNumberFormat="1" applyBorder="1">
      <alignment/>
      <protection/>
    </xf>
    <xf numFmtId="0" fontId="3" fillId="0" borderId="56" xfId="48" applyFill="1" applyBorder="1">
      <alignment/>
      <protection/>
    </xf>
    <xf numFmtId="14" fontId="3" fillId="0" borderId="57" xfId="48" applyNumberFormat="1" applyBorder="1">
      <alignment/>
      <protection/>
    </xf>
    <xf numFmtId="0" fontId="3" fillId="0" borderId="58" xfId="48" applyFill="1" applyBorder="1">
      <alignment/>
      <protection/>
    </xf>
    <xf numFmtId="3" fontId="3" fillId="0" borderId="59" xfId="48" applyNumberFormat="1" applyBorder="1">
      <alignment/>
      <protection/>
    </xf>
    <xf numFmtId="0" fontId="17" fillId="0" borderId="42" xfId="48" applyFont="1" applyBorder="1">
      <alignment/>
      <protection/>
    </xf>
    <xf numFmtId="0" fontId="17" fillId="0" borderId="41" xfId="48" applyFont="1" applyBorder="1">
      <alignment/>
      <protection/>
    </xf>
    <xf numFmtId="3" fontId="17" fillId="0" borderId="39" xfId="48" applyNumberFormat="1" applyFont="1" applyBorder="1">
      <alignment/>
      <protection/>
    </xf>
    <xf numFmtId="0" fontId="14" fillId="0" borderId="0" xfId="48" applyFont="1" applyAlignment="1">
      <alignment horizontal="left"/>
      <protection/>
    </xf>
    <xf numFmtId="0" fontId="3" fillId="0" borderId="0" xfId="48" applyAlignment="1">
      <alignment horizontal="left"/>
      <protection/>
    </xf>
    <xf numFmtId="0" fontId="3" fillId="0" borderId="0" xfId="48" applyAlignment="1">
      <alignment horizontal="right"/>
      <protection/>
    </xf>
    <xf numFmtId="0" fontId="18" fillId="0" borderId="0" xfId="48" applyFont="1">
      <alignment/>
      <protection/>
    </xf>
    <xf numFmtId="0" fontId="3" fillId="0" borderId="60" xfId="48" applyBorder="1" applyAlignment="1">
      <alignment horizontal="left"/>
      <protection/>
    </xf>
    <xf numFmtId="0" fontId="3" fillId="0" borderId="60" xfId="48" applyBorder="1">
      <alignment/>
      <protection/>
    </xf>
    <xf numFmtId="0" fontId="3" fillId="0" borderId="14" xfId="48" applyBorder="1" applyAlignment="1">
      <alignment horizontal="left"/>
      <protection/>
    </xf>
    <xf numFmtId="0" fontId="3" fillId="0" borderId="28" xfId="48" applyBorder="1" applyAlignment="1">
      <alignment horizontal="left"/>
      <protection/>
    </xf>
    <xf numFmtId="0" fontId="3" fillId="0" borderId="28" xfId="48" applyBorder="1">
      <alignment/>
      <protection/>
    </xf>
    <xf numFmtId="0" fontId="3" fillId="0" borderId="0" xfId="48" applyBorder="1">
      <alignment/>
      <protection/>
    </xf>
    <xf numFmtId="0" fontId="3" fillId="0" borderId="0" xfId="48" applyBorder="1" applyAlignment="1">
      <alignment horizontal="left"/>
      <protection/>
    </xf>
    <xf numFmtId="3" fontId="3" fillId="0" borderId="0" xfId="48" applyNumberFormat="1" applyBorder="1" applyAlignment="1">
      <alignment horizontal="right"/>
      <protection/>
    </xf>
    <xf numFmtId="0" fontId="17" fillId="34" borderId="42" xfId="48" applyFont="1" applyFill="1" applyBorder="1" applyAlignment="1">
      <alignment horizontal="left"/>
      <protection/>
    </xf>
    <xf numFmtId="0" fontId="17" fillId="34" borderId="61" xfId="48" applyFont="1" applyFill="1" applyBorder="1" applyAlignment="1">
      <alignment horizontal="left"/>
      <protection/>
    </xf>
    <xf numFmtId="0" fontId="3" fillId="34" borderId="41" xfId="48" applyFill="1" applyBorder="1">
      <alignment/>
      <protection/>
    </xf>
    <xf numFmtId="3" fontId="19" fillId="34" borderId="39" xfId="48" applyNumberFormat="1" applyFont="1" applyFill="1" applyBorder="1" applyAlignment="1">
      <alignment horizontal="right"/>
      <protection/>
    </xf>
    <xf numFmtId="0" fontId="20" fillId="0" borderId="60" xfId="48" applyFont="1" applyBorder="1" applyAlignment="1">
      <alignment horizontal="left"/>
      <protection/>
    </xf>
    <xf numFmtId="0" fontId="20" fillId="0" borderId="60" xfId="48" applyFont="1" applyBorder="1">
      <alignment/>
      <protection/>
    </xf>
    <xf numFmtId="0" fontId="20" fillId="0" borderId="14" xfId="48" applyFont="1" applyBorder="1">
      <alignment/>
      <protection/>
    </xf>
    <xf numFmtId="0" fontId="20" fillId="0" borderId="62" xfId="48" applyFont="1" applyBorder="1" applyAlignment="1">
      <alignment horizontal="left"/>
      <protection/>
    </xf>
    <xf numFmtId="0" fontId="20" fillId="0" borderId="28" xfId="48" applyFont="1" applyBorder="1">
      <alignment/>
      <protection/>
    </xf>
    <xf numFmtId="0" fontId="20" fillId="0" borderId="62" xfId="48" applyFont="1" applyBorder="1">
      <alignment/>
      <protection/>
    </xf>
    <xf numFmtId="3" fontId="3" fillId="0" borderId="0" xfId="48" applyNumberFormat="1">
      <alignment/>
      <protection/>
    </xf>
    <xf numFmtId="4" fontId="18" fillId="0" borderId="0" xfId="48" applyNumberFormat="1" applyFont="1" applyAlignment="1">
      <alignment horizontal="right"/>
      <protection/>
    </xf>
    <xf numFmtId="0" fontId="22" fillId="0" borderId="0" xfId="48" applyFont="1" applyAlignment="1">
      <alignment horizontal="center"/>
      <protection/>
    </xf>
    <xf numFmtId="0" fontId="17" fillId="0" borderId="0" xfId="48" applyFont="1">
      <alignment/>
      <protection/>
    </xf>
    <xf numFmtId="0" fontId="21" fillId="0" borderId="0" xfId="48" applyFont="1" applyAlignment="1">
      <alignment horizontal="left" indent="1"/>
      <protection/>
    </xf>
    <xf numFmtId="3" fontId="3" fillId="0" borderId="0" xfId="48" applyNumberFormat="1" applyAlignment="1">
      <alignment horizontal="right"/>
      <protection/>
    </xf>
    <xf numFmtId="0" fontId="18" fillId="0" borderId="43" xfId="48" applyFont="1" applyBorder="1">
      <alignment/>
      <protection/>
    </xf>
    <xf numFmtId="0" fontId="18" fillId="0" borderId="29" xfId="48" applyFont="1" applyBorder="1">
      <alignment/>
      <protection/>
    </xf>
    <xf numFmtId="3" fontId="18" fillId="0" borderId="23" xfId="48" applyNumberFormat="1" applyFont="1" applyBorder="1">
      <alignment/>
      <protection/>
    </xf>
    <xf numFmtId="49" fontId="18" fillId="0" borderId="43" xfId="48" applyNumberFormat="1" applyFont="1" applyBorder="1" applyAlignment="1">
      <alignment horizontal="right"/>
      <protection/>
    </xf>
    <xf numFmtId="0" fontId="18" fillId="0" borderId="21" xfId="48" applyFont="1" applyBorder="1">
      <alignment/>
      <protection/>
    </xf>
    <xf numFmtId="0" fontId="18" fillId="0" borderId="44" xfId="48" applyFont="1" applyFill="1" applyBorder="1">
      <alignment/>
      <protection/>
    </xf>
    <xf numFmtId="0" fontId="18" fillId="0" borderId="22" xfId="48" applyFont="1" applyFill="1" applyBorder="1">
      <alignment/>
      <protection/>
    </xf>
    <xf numFmtId="3" fontId="18" fillId="0" borderId="21" xfId="48" applyNumberFormat="1" applyFont="1" applyFill="1" applyBorder="1">
      <alignment/>
      <protection/>
    </xf>
    <xf numFmtId="3" fontId="18" fillId="0" borderId="22" xfId="48" applyNumberFormat="1" applyFont="1" applyFill="1" applyBorder="1">
      <alignment/>
      <protection/>
    </xf>
    <xf numFmtId="49" fontId="18" fillId="0" borderId="45" xfId="48" applyNumberFormat="1" applyFont="1" applyFill="1" applyBorder="1" applyAlignment="1">
      <alignment horizontal="right"/>
      <protection/>
    </xf>
    <xf numFmtId="0" fontId="18" fillId="0" borderId="45" xfId="48" applyFont="1" applyFill="1" applyBorder="1">
      <alignment/>
      <protection/>
    </xf>
    <xf numFmtId="0" fontId="18" fillId="0" borderId="44" xfId="48" applyFont="1" applyBorder="1">
      <alignment/>
      <protection/>
    </xf>
    <xf numFmtId="3" fontId="18" fillId="0" borderId="21" xfId="48" applyNumberFormat="1" applyFont="1" applyBorder="1">
      <alignment/>
      <protection/>
    </xf>
    <xf numFmtId="49" fontId="18" fillId="0" borderId="44" xfId="48" applyNumberFormat="1" applyFont="1" applyBorder="1" applyAlignment="1">
      <alignment horizontal="right"/>
      <protection/>
    </xf>
    <xf numFmtId="3" fontId="3" fillId="0" borderId="46" xfId="48" applyNumberFormat="1" applyFill="1" applyBorder="1">
      <alignment/>
      <protection/>
    </xf>
    <xf numFmtId="3" fontId="3" fillId="0" borderId="0" xfId="48" applyNumberFormat="1" applyFill="1" applyBorder="1">
      <alignment/>
      <protection/>
    </xf>
    <xf numFmtId="3" fontId="18" fillId="0" borderId="36" xfId="48" applyNumberFormat="1" applyFont="1" applyBorder="1">
      <alignment/>
      <protection/>
    </xf>
    <xf numFmtId="49" fontId="18" fillId="0" borderId="52" xfId="48" applyNumberFormat="1" applyFont="1" applyBorder="1" applyAlignment="1">
      <alignment horizontal="right"/>
      <protection/>
    </xf>
    <xf numFmtId="0" fontId="18" fillId="0" borderId="21" xfId="48" applyFont="1" applyFill="1" applyBorder="1">
      <alignment/>
      <protection/>
    </xf>
    <xf numFmtId="0" fontId="18" fillId="0" borderId="45" xfId="48" applyFont="1" applyBorder="1">
      <alignment/>
      <protection/>
    </xf>
    <xf numFmtId="0" fontId="18" fillId="0" borderId="63" xfId="48" applyFont="1" applyBorder="1">
      <alignment/>
      <protection/>
    </xf>
    <xf numFmtId="3" fontId="18" fillId="0" borderId="22" xfId="48" applyNumberFormat="1" applyFont="1" applyBorder="1">
      <alignment/>
      <protection/>
    </xf>
    <xf numFmtId="3" fontId="18" fillId="0" borderId="32" xfId="48" applyNumberFormat="1" applyFont="1" applyBorder="1">
      <alignment/>
      <protection/>
    </xf>
    <xf numFmtId="49" fontId="18" fillId="0" borderId="64" xfId="48" applyNumberFormat="1" applyFont="1" applyBorder="1" applyAlignment="1">
      <alignment horizontal="right"/>
      <protection/>
    </xf>
    <xf numFmtId="49" fontId="18" fillId="0" borderId="22" xfId="48" applyNumberFormat="1" applyFont="1" applyFill="1" applyBorder="1" applyAlignment="1">
      <alignment horizontal="right"/>
      <protection/>
    </xf>
    <xf numFmtId="0" fontId="23" fillId="34" borderId="42" xfId="48" applyFont="1" applyFill="1" applyBorder="1" applyAlignment="1">
      <alignment horizontal="center" vertical="center"/>
      <protection/>
    </xf>
    <xf numFmtId="0" fontId="23" fillId="34" borderId="26" xfId="48" applyFont="1" applyFill="1" applyBorder="1" applyAlignment="1">
      <alignment horizontal="center" vertical="center"/>
      <protection/>
    </xf>
    <xf numFmtId="3" fontId="23" fillId="34" borderId="39" xfId="48" applyNumberFormat="1" applyFont="1" applyFill="1" applyBorder="1" applyAlignment="1">
      <alignment horizontal="center" vertical="center"/>
      <protection/>
    </xf>
    <xf numFmtId="3" fontId="23" fillId="34" borderId="26" xfId="48" applyNumberFormat="1" applyFont="1" applyFill="1" applyBorder="1" applyAlignment="1">
      <alignment horizontal="center" vertical="center"/>
      <protection/>
    </xf>
    <xf numFmtId="49" fontId="23" fillId="34" borderId="26" xfId="48" applyNumberFormat="1" applyFont="1" applyFill="1" applyBorder="1" applyAlignment="1">
      <alignment horizontal="center" vertical="center"/>
      <protection/>
    </xf>
    <xf numFmtId="14" fontId="23" fillId="34" borderId="41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>
      <alignment/>
      <protection/>
    </xf>
    <xf numFmtId="0" fontId="3" fillId="0" borderId="0" xfId="48" applyFont="1" applyFill="1" applyBorder="1">
      <alignment/>
      <protection/>
    </xf>
    <xf numFmtId="3" fontId="3" fillId="0" borderId="0" xfId="48" applyNumberFormat="1" applyBorder="1">
      <alignment/>
      <protection/>
    </xf>
    <xf numFmtId="3" fontId="3" fillId="0" borderId="0" xfId="48" applyNumberFormat="1" applyFont="1" applyBorder="1">
      <alignment/>
      <protection/>
    </xf>
    <xf numFmtId="3" fontId="3" fillId="0" borderId="0" xfId="48" applyNumberFormat="1" applyFont="1" applyFill="1" applyBorder="1">
      <alignment/>
      <protection/>
    </xf>
    <xf numFmtId="0" fontId="21" fillId="0" borderId="0" xfId="48" applyFont="1" applyFill="1" applyBorder="1" applyAlignment="1">
      <alignment horizontal="left" indent="1"/>
      <protection/>
    </xf>
    <xf numFmtId="0" fontId="21" fillId="0" borderId="0" xfId="48" applyFont="1" applyBorder="1">
      <alignment/>
      <protection/>
    </xf>
    <xf numFmtId="3" fontId="24" fillId="0" borderId="0" xfId="48" applyNumberFormat="1" applyFont="1" applyBorder="1">
      <alignment/>
      <protection/>
    </xf>
    <xf numFmtId="0" fontId="24" fillId="0" borderId="0" xfId="48" applyFont="1" applyBorder="1">
      <alignment/>
      <protection/>
    </xf>
    <xf numFmtId="0" fontId="3" fillId="33" borderId="0" xfId="48" applyFill="1">
      <alignment/>
      <protection/>
    </xf>
    <xf numFmtId="0" fontId="18" fillId="0" borderId="29" xfId="48" applyFont="1" applyFill="1" applyBorder="1">
      <alignment/>
      <protection/>
    </xf>
    <xf numFmtId="0" fontId="18" fillId="0" borderId="13" xfId="48" applyFont="1" applyFill="1" applyBorder="1">
      <alignment/>
      <protection/>
    </xf>
    <xf numFmtId="3" fontId="18" fillId="0" borderId="29" xfId="48" applyNumberFormat="1" applyFont="1" applyBorder="1">
      <alignment/>
      <protection/>
    </xf>
    <xf numFmtId="3" fontId="18" fillId="0" borderId="30" xfId="48" applyNumberFormat="1" applyFont="1" applyBorder="1">
      <alignment/>
      <protection/>
    </xf>
    <xf numFmtId="0" fontId="18" fillId="0" borderId="65" xfId="48" applyFont="1" applyFill="1" applyBorder="1">
      <alignment/>
      <protection/>
    </xf>
    <xf numFmtId="3" fontId="18" fillId="0" borderId="44" xfId="48" applyNumberFormat="1" applyFont="1" applyBorder="1">
      <alignment/>
      <protection/>
    </xf>
    <xf numFmtId="0" fontId="18" fillId="0" borderId="66" xfId="48" applyFont="1" applyFill="1" applyBorder="1">
      <alignment/>
      <protection/>
    </xf>
    <xf numFmtId="0" fontId="18" fillId="0" borderId="22" xfId="48" applyFont="1" applyBorder="1">
      <alignment/>
      <protection/>
    </xf>
    <xf numFmtId="3" fontId="18" fillId="0" borderId="45" xfId="48" applyNumberFormat="1" applyFont="1" applyBorder="1">
      <alignment/>
      <protection/>
    </xf>
    <xf numFmtId="0" fontId="18" fillId="0" borderId="23" xfId="48" applyFont="1" applyFill="1" applyBorder="1">
      <alignment/>
      <protection/>
    </xf>
    <xf numFmtId="0" fontId="18" fillId="0" borderId="67" xfId="48" applyFont="1" applyFill="1" applyBorder="1">
      <alignment/>
      <protection/>
    </xf>
    <xf numFmtId="0" fontId="18" fillId="0" borderId="23" xfId="48" applyFont="1" applyBorder="1">
      <alignment/>
      <protection/>
    </xf>
    <xf numFmtId="3" fontId="18" fillId="0" borderId="43" xfId="48" applyNumberFormat="1" applyFont="1" applyBorder="1">
      <alignment/>
      <protection/>
    </xf>
    <xf numFmtId="0" fontId="18" fillId="0" borderId="0" xfId="48" applyFont="1" applyFill="1" applyBorder="1">
      <alignment/>
      <protection/>
    </xf>
    <xf numFmtId="3" fontId="18" fillId="0" borderId="19" xfId="48" applyNumberFormat="1" applyFont="1" applyBorder="1">
      <alignment/>
      <protection/>
    </xf>
    <xf numFmtId="0" fontId="18" fillId="0" borderId="19" xfId="48" applyFont="1" applyBorder="1">
      <alignment/>
      <protection/>
    </xf>
    <xf numFmtId="3" fontId="18" fillId="0" borderId="46" xfId="48" applyNumberFormat="1" applyFont="1" applyBorder="1">
      <alignment/>
      <protection/>
    </xf>
    <xf numFmtId="0" fontId="23" fillId="34" borderId="41" xfId="48" applyFont="1" applyFill="1" applyBorder="1" applyAlignment="1">
      <alignment horizontal="center" vertical="center"/>
      <protection/>
    </xf>
    <xf numFmtId="3" fontId="23" fillId="34" borderId="42" xfId="48" applyNumberFormat="1" applyFont="1" applyFill="1" applyBorder="1" applyAlignment="1">
      <alignment horizontal="center" vertical="center"/>
      <protection/>
    </xf>
    <xf numFmtId="0" fontId="17" fillId="0" borderId="0" xfId="48" applyFont="1" applyBorder="1">
      <alignment/>
      <protection/>
    </xf>
    <xf numFmtId="0" fontId="17" fillId="0" borderId="0" xfId="48" applyFont="1" applyBorder="1">
      <alignment/>
      <protection/>
    </xf>
    <xf numFmtId="3" fontId="17" fillId="0" borderId="0" xfId="48" applyNumberFormat="1" applyFont="1" applyBorder="1">
      <alignment/>
      <protection/>
    </xf>
    <xf numFmtId="0" fontId="18" fillId="0" borderId="0" xfId="49" applyFont="1" applyAlignment="1">
      <alignment horizontal="right"/>
      <protection/>
    </xf>
    <xf numFmtId="0" fontId="21" fillId="0" borderId="0" xfId="48" applyFont="1" applyBorder="1" applyAlignment="1">
      <alignment horizontal="left" indent="1"/>
      <protection/>
    </xf>
    <xf numFmtId="3" fontId="17" fillId="0" borderId="0" xfId="48" applyNumberFormat="1" applyFont="1" applyBorder="1">
      <alignment/>
      <protection/>
    </xf>
    <xf numFmtId="3" fontId="3" fillId="0" borderId="0" xfId="48" applyNumberFormat="1" applyFont="1" applyBorder="1" applyAlignment="1">
      <alignment horizontal="right"/>
      <protection/>
    </xf>
    <xf numFmtId="3" fontId="23" fillId="34" borderId="18" xfId="48" applyNumberFormat="1" applyFont="1" applyFill="1" applyBorder="1" applyAlignment="1">
      <alignment horizontal="center"/>
      <protection/>
    </xf>
    <xf numFmtId="0" fontId="23" fillId="34" borderId="20" xfId="48" applyFont="1" applyFill="1" applyBorder="1" applyAlignment="1">
      <alignment horizontal="center"/>
      <protection/>
    </xf>
    <xf numFmtId="14" fontId="18" fillId="0" borderId="68" xfId="48" applyNumberFormat="1" applyFont="1" applyBorder="1">
      <alignment/>
      <protection/>
    </xf>
    <xf numFmtId="3" fontId="18" fillId="0" borderId="63" xfId="48" applyNumberFormat="1" applyFont="1" applyBorder="1">
      <alignment/>
      <protection/>
    </xf>
    <xf numFmtId="14" fontId="18" fillId="0" borderId="63" xfId="48" applyNumberFormat="1" applyFont="1" applyBorder="1">
      <alignment/>
      <protection/>
    </xf>
    <xf numFmtId="3" fontId="18" fillId="0" borderId="26" xfId="48" applyNumberFormat="1" applyFont="1" applyBorder="1">
      <alignment/>
      <protection/>
    </xf>
    <xf numFmtId="3" fontId="17" fillId="0" borderId="0" xfId="48" applyNumberFormat="1" applyFont="1" applyFill="1">
      <alignment/>
      <protection/>
    </xf>
    <xf numFmtId="3" fontId="25" fillId="0" borderId="0" xfId="48" applyNumberFormat="1" applyFont="1" applyFill="1">
      <alignment/>
      <protection/>
    </xf>
    <xf numFmtId="0" fontId="21" fillId="0" borderId="0" xfId="48" applyFont="1" applyAlignment="1">
      <alignment horizontal="left" indent="1"/>
      <protection/>
    </xf>
    <xf numFmtId="49" fontId="18" fillId="0" borderId="43" xfId="48" applyNumberFormat="1" applyFont="1" applyBorder="1" applyAlignment="1">
      <alignment horizontal="right" vertical="center" wrapText="1"/>
      <protection/>
    </xf>
    <xf numFmtId="14" fontId="18" fillId="0" borderId="21" xfId="48" applyNumberFormat="1" applyFont="1" applyBorder="1">
      <alignment/>
      <protection/>
    </xf>
    <xf numFmtId="0" fontId="18" fillId="0" borderId="56" xfId="48" applyFont="1" applyFill="1" applyBorder="1">
      <alignment/>
      <protection/>
    </xf>
    <xf numFmtId="0" fontId="18" fillId="0" borderId="69" xfId="48" applyFont="1" applyBorder="1">
      <alignment/>
      <protection/>
    </xf>
    <xf numFmtId="3" fontId="18" fillId="0" borderId="20" xfId="48" applyNumberFormat="1" applyFont="1" applyBorder="1">
      <alignment/>
      <protection/>
    </xf>
    <xf numFmtId="3" fontId="18" fillId="0" borderId="63" xfId="48" applyNumberFormat="1" applyFont="1" applyFill="1" applyBorder="1">
      <alignment/>
      <protection/>
    </xf>
    <xf numFmtId="49" fontId="18" fillId="0" borderId="56" xfId="48" applyNumberFormat="1" applyFont="1" applyFill="1" applyBorder="1" applyAlignment="1">
      <alignment horizontal="right"/>
      <protection/>
    </xf>
    <xf numFmtId="14" fontId="18" fillId="0" borderId="63" xfId="48" applyNumberFormat="1" applyFont="1" applyFill="1" applyBorder="1">
      <alignment/>
      <protection/>
    </xf>
    <xf numFmtId="3" fontId="18" fillId="0" borderId="20" xfId="48" applyNumberFormat="1" applyFont="1" applyFill="1" applyBorder="1">
      <alignment/>
      <protection/>
    </xf>
    <xf numFmtId="49" fontId="23" fillId="34" borderId="41" xfId="48" applyNumberFormat="1" applyFont="1" applyFill="1" applyBorder="1" applyAlignment="1">
      <alignment horizontal="center" vertical="center"/>
      <protection/>
    </xf>
    <xf numFmtId="14" fontId="23" fillId="34" borderId="26" xfId="48" applyNumberFormat="1" applyFont="1" applyFill="1" applyBorder="1" applyAlignment="1">
      <alignment horizontal="center" vertical="center"/>
      <protection/>
    </xf>
    <xf numFmtId="3" fontId="23" fillId="34" borderId="41" xfId="48" applyNumberFormat="1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left" vertical="center" wrapText="1" indent="1"/>
      <protection/>
    </xf>
    <xf numFmtId="3" fontId="7" fillId="0" borderId="0" xfId="48" applyNumberFormat="1" applyFont="1" applyFill="1" applyBorder="1" applyAlignment="1">
      <alignment horizontal="center"/>
      <protection/>
    </xf>
    <xf numFmtId="0" fontId="23" fillId="0" borderId="0" xfId="48" applyFont="1" applyAlignment="1">
      <alignment horizontal="center" vertical="center"/>
      <protection/>
    </xf>
    <xf numFmtId="0" fontId="3" fillId="0" borderId="70" xfId="48" applyBorder="1" applyAlignment="1">
      <alignment horizontal="left"/>
      <protection/>
    </xf>
    <xf numFmtId="3" fontId="3" fillId="0" borderId="71" xfId="48" applyNumberFormat="1" applyBorder="1" applyAlignment="1">
      <alignment horizontal="right"/>
      <protection/>
    </xf>
    <xf numFmtId="0" fontId="3" fillId="0" borderId="36" xfId="48" applyBorder="1" applyAlignment="1">
      <alignment horizontal="left"/>
      <protection/>
    </xf>
    <xf numFmtId="3" fontId="3" fillId="0" borderId="15" xfId="48" applyNumberFormat="1" applyBorder="1" applyAlignment="1">
      <alignment horizontal="right"/>
      <protection/>
    </xf>
    <xf numFmtId="0" fontId="3" fillId="0" borderId="57" xfId="48" applyBorder="1" applyAlignment="1">
      <alignment horizontal="left"/>
      <protection/>
    </xf>
    <xf numFmtId="0" fontId="3" fillId="0" borderId="12" xfId="48" applyBorder="1" applyAlignment="1">
      <alignment horizontal="left"/>
      <protection/>
    </xf>
    <xf numFmtId="0" fontId="3" fillId="0" borderId="58" xfId="48" applyBorder="1">
      <alignment/>
      <protection/>
    </xf>
    <xf numFmtId="3" fontId="3" fillId="0" borderId="59" xfId="48" applyNumberFormat="1" applyBorder="1" applyAlignment="1">
      <alignment horizontal="right"/>
      <protection/>
    </xf>
    <xf numFmtId="0" fontId="3" fillId="0" borderId="0" xfId="48" applyBorder="1" applyAlignment="1">
      <alignment horizontal="right"/>
      <protection/>
    </xf>
    <xf numFmtId="0" fontId="3" fillId="0" borderId="35" xfId="48" applyBorder="1" applyAlignment="1">
      <alignment horizontal="left"/>
      <protection/>
    </xf>
    <xf numFmtId="0" fontId="3" fillId="0" borderId="16" xfId="48" applyBorder="1" applyAlignment="1">
      <alignment horizontal="left"/>
      <protection/>
    </xf>
    <xf numFmtId="0" fontId="3" fillId="0" borderId="16" xfId="48" applyBorder="1">
      <alignment/>
      <protection/>
    </xf>
    <xf numFmtId="3" fontId="3" fillId="0" borderId="17" xfId="48" applyNumberFormat="1" applyBorder="1" applyAlignment="1">
      <alignment horizontal="right"/>
      <protection/>
    </xf>
    <xf numFmtId="0" fontId="3" fillId="0" borderId="58" xfId="48" applyBorder="1" applyAlignment="1">
      <alignment horizontal="left"/>
      <protection/>
    </xf>
    <xf numFmtId="0" fontId="3" fillId="0" borderId="72" xfId="48" applyBorder="1" applyAlignment="1">
      <alignment horizontal="left"/>
      <protection/>
    </xf>
    <xf numFmtId="3" fontId="3" fillId="0" borderId="55" xfId="48" applyNumberFormat="1" applyBorder="1" applyAlignment="1">
      <alignment horizontal="right"/>
      <protection/>
    </xf>
    <xf numFmtId="0" fontId="20" fillId="0" borderId="16" xfId="48" applyFont="1" applyBorder="1" applyAlignment="1">
      <alignment horizontal="left"/>
      <protection/>
    </xf>
    <xf numFmtId="0" fontId="20" fillId="0" borderId="16" xfId="48" applyFont="1" applyBorder="1">
      <alignment/>
      <protection/>
    </xf>
    <xf numFmtId="49" fontId="7" fillId="0" borderId="0" xfId="48" applyNumberFormat="1" applyFont="1" applyFill="1" applyBorder="1" applyAlignment="1">
      <alignment horizontal="left" vertical="center"/>
      <protection/>
    </xf>
    <xf numFmtId="3" fontId="8" fillId="0" borderId="0" xfId="48" applyNumberFormat="1" applyFont="1" applyFill="1" applyBorder="1" applyAlignment="1">
      <alignment vertical="center"/>
      <protection/>
    </xf>
    <xf numFmtId="49" fontId="11" fillId="0" borderId="0" xfId="48" applyNumberFormat="1" applyFont="1" applyFill="1" applyBorder="1" applyAlignment="1">
      <alignment horizontal="left"/>
      <protection/>
    </xf>
    <xf numFmtId="0" fontId="4" fillId="0" borderId="0" xfId="48" applyFont="1" applyFill="1" applyBorder="1" applyAlignment="1">
      <alignment horizontal="left" vertical="center" wrapText="1" indent="1"/>
      <protection/>
    </xf>
    <xf numFmtId="3" fontId="11" fillId="0" borderId="0" xfId="48" applyNumberFormat="1" applyFont="1" applyFill="1" applyBorder="1" applyAlignment="1">
      <alignment horizontal="right" vertical="center" wrapText="1" indent="1"/>
      <protection/>
    </xf>
    <xf numFmtId="0" fontId="11" fillId="0" borderId="0" xfId="48" applyFont="1" applyFill="1" applyBorder="1" applyAlignment="1">
      <alignment horizontal="right" vertical="center" wrapText="1" indent="1"/>
      <protection/>
    </xf>
    <xf numFmtId="0" fontId="4" fillId="0" borderId="64" xfId="48" applyFont="1" applyFill="1" applyBorder="1" applyAlignment="1">
      <alignment horizontal="left" vertical="center" wrapText="1" indent="1"/>
      <protection/>
    </xf>
    <xf numFmtId="0" fontId="4" fillId="0" borderId="14" xfId="48" applyFont="1" applyFill="1" applyBorder="1" applyAlignment="1">
      <alignment horizontal="left" vertical="center" wrapText="1" indent="1"/>
      <protection/>
    </xf>
    <xf numFmtId="0" fontId="4" fillId="0" borderId="16" xfId="48" applyFont="1" applyFill="1" applyBorder="1" applyAlignment="1">
      <alignment horizontal="left" vertical="center" wrapText="1" indent="1"/>
      <protection/>
    </xf>
    <xf numFmtId="3" fontId="11" fillId="0" borderId="17" xfId="48" applyNumberFormat="1" applyFont="1" applyFill="1" applyBorder="1" applyAlignment="1">
      <alignment horizontal="right" wrapText="1" indent="1"/>
      <protection/>
    </xf>
    <xf numFmtId="3" fontId="11" fillId="0" borderId="15" xfId="48" applyNumberFormat="1" applyFont="1" applyFill="1" applyBorder="1" applyAlignment="1">
      <alignment horizontal="right" vertical="center" wrapText="1" indent="1"/>
      <protection/>
    </xf>
    <xf numFmtId="0" fontId="4" fillId="0" borderId="52" xfId="48" applyFont="1" applyFill="1" applyBorder="1" applyAlignment="1">
      <alignment horizontal="left" vertical="center" wrapText="1" indent="1"/>
      <protection/>
    </xf>
    <xf numFmtId="3" fontId="11" fillId="0" borderId="55" xfId="48" applyNumberFormat="1" applyFont="1" applyFill="1" applyBorder="1" applyAlignment="1">
      <alignment horizontal="right" vertical="center" wrapText="1" indent="1"/>
      <protection/>
    </xf>
    <xf numFmtId="0" fontId="4" fillId="0" borderId="28" xfId="48" applyFont="1" applyFill="1" applyBorder="1" applyAlignment="1">
      <alignment horizontal="left" vertical="center" wrapText="1" indent="1"/>
      <protection/>
    </xf>
    <xf numFmtId="0" fontId="4" fillId="0" borderId="73" xfId="48" applyFont="1" applyFill="1" applyBorder="1" applyAlignment="1">
      <alignment horizontal="left" vertical="center" wrapText="1" indent="1"/>
      <protection/>
    </xf>
    <xf numFmtId="3" fontId="11" fillId="0" borderId="35" xfId="48" applyNumberFormat="1" applyFont="1" applyFill="1" applyBorder="1" applyAlignment="1">
      <alignment horizontal="right" wrapText="1" indent="1"/>
      <protection/>
    </xf>
    <xf numFmtId="3" fontId="11" fillId="0" borderId="36" xfId="48" applyNumberFormat="1" applyFont="1" applyFill="1" applyBorder="1" applyAlignment="1">
      <alignment horizontal="right" vertical="center" wrapText="1" indent="1"/>
      <protection/>
    </xf>
    <xf numFmtId="3" fontId="11" fillId="0" borderId="32" xfId="48" applyNumberFormat="1" applyFont="1" applyFill="1" applyBorder="1" applyAlignment="1">
      <alignment horizontal="right" vertical="center" wrapText="1" indent="1"/>
      <protection/>
    </xf>
    <xf numFmtId="3" fontId="8" fillId="34" borderId="26" xfId="48" applyNumberFormat="1" applyFont="1" applyFill="1" applyBorder="1" applyAlignment="1">
      <alignment vertical="center" wrapText="1"/>
      <protection/>
    </xf>
    <xf numFmtId="3" fontId="7" fillId="34" borderId="26" xfId="48" applyNumberFormat="1" applyFont="1" applyFill="1" applyBorder="1" applyAlignment="1">
      <alignment vertical="center" wrapText="1"/>
      <protection/>
    </xf>
    <xf numFmtId="3" fontId="7" fillId="34" borderId="42" xfId="48" applyNumberFormat="1" applyFont="1" applyFill="1" applyBorder="1" applyAlignment="1">
      <alignment vertical="center" wrapText="1"/>
      <protection/>
    </xf>
    <xf numFmtId="0" fontId="4" fillId="34" borderId="24" xfId="48" applyFont="1" applyFill="1" applyBorder="1" applyAlignment="1">
      <alignment horizontal="left" vertical="center" wrapText="1" indent="1"/>
      <protection/>
    </xf>
    <xf numFmtId="0" fontId="4" fillId="34" borderId="74" xfId="48" applyFont="1" applyFill="1" applyBorder="1" applyAlignment="1">
      <alignment horizontal="left" vertical="center" wrapText="1" indent="1"/>
      <protection/>
    </xf>
    <xf numFmtId="3" fontId="8" fillId="34" borderId="37" xfId="48" applyNumberFormat="1" applyFont="1" applyFill="1" applyBorder="1" applyAlignment="1">
      <alignment horizontal="right" vertical="center" wrapText="1" indent="1"/>
      <protection/>
    </xf>
    <xf numFmtId="3" fontId="8" fillId="34" borderId="25" xfId="48" applyNumberFormat="1" applyFont="1" applyFill="1" applyBorder="1" applyAlignment="1">
      <alignment horizontal="right" vertical="center" wrapText="1" indent="1"/>
      <protection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/>
      <protection/>
    </xf>
    <xf numFmtId="3" fontId="11" fillId="0" borderId="0" xfId="48" applyNumberFormat="1" applyFont="1">
      <alignment/>
      <protection/>
    </xf>
    <xf numFmtId="3" fontId="9" fillId="0" borderId="63" xfId="47" applyNumberFormat="1" applyFont="1" applyFill="1" applyBorder="1">
      <alignment/>
      <protection/>
    </xf>
    <xf numFmtId="3" fontId="9" fillId="0" borderId="75" xfId="47" applyNumberFormat="1" applyFont="1" applyFill="1" applyBorder="1">
      <alignment/>
      <protection/>
    </xf>
    <xf numFmtId="3" fontId="9" fillId="0" borderId="76" xfId="47" applyNumberFormat="1" applyFont="1" applyFill="1" applyBorder="1">
      <alignment/>
      <protection/>
    </xf>
    <xf numFmtId="0" fontId="9" fillId="0" borderId="63" xfId="47" applyFont="1" applyFill="1" applyBorder="1" applyAlignment="1">
      <alignment horizontal="center"/>
      <protection/>
    </xf>
    <xf numFmtId="0" fontId="9" fillId="0" borderId="63" xfId="47" applyFont="1" applyFill="1" applyBorder="1" applyAlignment="1">
      <alignment horizontal="left"/>
      <protection/>
    </xf>
    <xf numFmtId="3" fontId="9" fillId="0" borderId="21" xfId="47" applyNumberFormat="1" applyFont="1" applyFill="1" applyBorder="1">
      <alignment/>
      <protection/>
    </xf>
    <xf numFmtId="3" fontId="9" fillId="0" borderId="52" xfId="47" applyNumberFormat="1" applyFont="1" applyFill="1" applyBorder="1">
      <alignment/>
      <protection/>
    </xf>
    <xf numFmtId="3" fontId="9" fillId="0" borderId="77" xfId="47" applyNumberFormat="1" applyFont="1" applyFill="1" applyBorder="1">
      <alignment/>
      <protection/>
    </xf>
    <xf numFmtId="0" fontId="9" fillId="0" borderId="21" xfId="47" applyFont="1" applyFill="1" applyBorder="1" applyAlignment="1">
      <alignment horizontal="center"/>
      <protection/>
    </xf>
    <xf numFmtId="0" fontId="9" fillId="0" borderId="21" xfId="47" applyFont="1" applyFill="1" applyBorder="1" applyAlignment="1">
      <alignment horizontal="left"/>
      <protection/>
    </xf>
    <xf numFmtId="3" fontId="16" fillId="0" borderId="21" xfId="47" applyNumberFormat="1" applyFont="1" applyFill="1" applyBorder="1">
      <alignment/>
      <protection/>
    </xf>
    <xf numFmtId="3" fontId="16" fillId="0" borderId="65" xfId="47" applyNumberFormat="1" applyFont="1" applyFill="1" applyBorder="1">
      <alignment/>
      <protection/>
    </xf>
    <xf numFmtId="3" fontId="16" fillId="0" borderId="77" xfId="47" applyNumberFormat="1" applyFont="1" applyFill="1" applyBorder="1">
      <alignment/>
      <protection/>
    </xf>
    <xf numFmtId="0" fontId="16" fillId="0" borderId="21" xfId="47" applyFont="1" applyFill="1" applyBorder="1" applyAlignment="1">
      <alignment horizontal="left"/>
      <protection/>
    </xf>
    <xf numFmtId="0" fontId="9" fillId="0" borderId="0" xfId="47" applyFont="1">
      <alignment/>
      <protection/>
    </xf>
    <xf numFmtId="0" fontId="9" fillId="0" borderId="23" xfId="47" applyFont="1" applyFill="1" applyBorder="1" applyAlignment="1">
      <alignment horizontal="center"/>
      <protection/>
    </xf>
    <xf numFmtId="164" fontId="9" fillId="0" borderId="21" xfId="47" applyNumberFormat="1" applyFont="1" applyFill="1" applyBorder="1">
      <alignment/>
      <protection/>
    </xf>
    <xf numFmtId="3" fontId="9" fillId="0" borderId="65" xfId="47" applyNumberFormat="1" applyFont="1" applyFill="1" applyBorder="1">
      <alignment/>
      <protection/>
    </xf>
    <xf numFmtId="0" fontId="18" fillId="33" borderId="18" xfId="47" applyFont="1" applyFill="1" applyBorder="1">
      <alignment/>
      <protection/>
    </xf>
    <xf numFmtId="0" fontId="18" fillId="33" borderId="78" xfId="47" applyFont="1" applyFill="1" applyBorder="1">
      <alignment/>
      <protection/>
    </xf>
    <xf numFmtId="3" fontId="18" fillId="33" borderId="79" xfId="35" applyNumberFormat="1" applyFont="1" applyFill="1" applyBorder="1" applyAlignment="1">
      <alignment horizontal="right"/>
    </xf>
    <xf numFmtId="0" fontId="23" fillId="33" borderId="18" xfId="47" applyFont="1" applyFill="1" applyBorder="1" applyAlignment="1">
      <alignment horizontal="center"/>
      <protection/>
    </xf>
    <xf numFmtId="0" fontId="23" fillId="33" borderId="18" xfId="47" applyFont="1" applyFill="1" applyBorder="1" applyAlignment="1">
      <alignment horizontal="left"/>
      <protection/>
    </xf>
    <xf numFmtId="3" fontId="9" fillId="0" borderId="20" xfId="47" applyNumberFormat="1" applyFont="1" applyFill="1" applyBorder="1">
      <alignment/>
      <protection/>
    </xf>
    <xf numFmtId="3" fontId="9" fillId="0" borderId="68" xfId="47" applyNumberFormat="1" applyFont="1" applyBorder="1">
      <alignment/>
      <protection/>
    </xf>
    <xf numFmtId="0" fontId="9" fillId="0" borderId="63" xfId="47" applyFont="1" applyBorder="1" applyAlignment="1">
      <alignment horizontal="left"/>
      <protection/>
    </xf>
    <xf numFmtId="3" fontId="9" fillId="0" borderId="23" xfId="47" applyNumberFormat="1" applyFont="1" applyFill="1" applyBorder="1">
      <alignment/>
      <protection/>
    </xf>
    <xf numFmtId="3" fontId="9" fillId="0" borderId="67" xfId="47" applyNumberFormat="1" applyFont="1" applyBorder="1">
      <alignment/>
      <protection/>
    </xf>
    <xf numFmtId="3" fontId="9" fillId="0" borderId="80" xfId="47" applyNumberFormat="1" applyFont="1" applyFill="1" applyBorder="1">
      <alignment/>
      <protection/>
    </xf>
    <xf numFmtId="0" fontId="9" fillId="0" borderId="21" xfId="47" applyFont="1" applyBorder="1" applyAlignment="1">
      <alignment horizontal="left"/>
      <protection/>
    </xf>
    <xf numFmtId="3" fontId="16" fillId="0" borderId="23" xfId="47" applyNumberFormat="1" applyFont="1" applyFill="1" applyBorder="1">
      <alignment/>
      <protection/>
    </xf>
    <xf numFmtId="3" fontId="16" fillId="0" borderId="67" xfId="47" applyNumberFormat="1" applyFont="1" applyBorder="1">
      <alignment/>
      <protection/>
    </xf>
    <xf numFmtId="3" fontId="16" fillId="0" borderId="80" xfId="47" applyNumberFormat="1" applyFont="1" applyFill="1" applyBorder="1">
      <alignment/>
      <protection/>
    </xf>
    <xf numFmtId="3" fontId="16" fillId="0" borderId="67" xfId="47" applyNumberFormat="1" applyFont="1" applyFill="1" applyBorder="1">
      <alignment/>
      <protection/>
    </xf>
    <xf numFmtId="0" fontId="9" fillId="0" borderId="21" xfId="47" applyFont="1" applyBorder="1" applyAlignment="1">
      <alignment horizontal="center"/>
      <protection/>
    </xf>
    <xf numFmtId="0" fontId="9" fillId="0" borderId="23" xfId="47" applyFont="1" applyBorder="1" applyAlignment="1">
      <alignment horizontal="left"/>
      <protection/>
    </xf>
    <xf numFmtId="3" fontId="9" fillId="0" borderId="65" xfId="47" applyNumberFormat="1" applyFont="1" applyBorder="1">
      <alignment/>
      <protection/>
    </xf>
    <xf numFmtId="0" fontId="18" fillId="33" borderId="29" xfId="47" applyFont="1" applyFill="1" applyBorder="1">
      <alignment/>
      <protection/>
    </xf>
    <xf numFmtId="0" fontId="18" fillId="33" borderId="13" xfId="47" applyFont="1" applyFill="1" applyBorder="1">
      <alignment/>
      <protection/>
    </xf>
    <xf numFmtId="3" fontId="18" fillId="33" borderId="81" xfId="35" applyNumberFormat="1" applyFont="1" applyFill="1" applyBorder="1" applyAlignment="1">
      <alignment horizontal="right"/>
    </xf>
    <xf numFmtId="0" fontId="23" fillId="33" borderId="29" xfId="47" applyFont="1" applyFill="1" applyBorder="1" applyAlignment="1">
      <alignment horizontal="center"/>
      <protection/>
    </xf>
    <xf numFmtId="0" fontId="23" fillId="33" borderId="29" xfId="47" applyFont="1" applyFill="1" applyBorder="1" applyAlignment="1">
      <alignment horizontal="left"/>
      <protection/>
    </xf>
    <xf numFmtId="0" fontId="8" fillId="0" borderId="0" xfId="48" applyFont="1">
      <alignment/>
      <protection/>
    </xf>
    <xf numFmtId="0" fontId="16" fillId="0" borderId="0" xfId="47" applyFont="1">
      <alignment/>
      <protection/>
    </xf>
    <xf numFmtId="3" fontId="9" fillId="0" borderId="64" xfId="47" applyNumberFormat="1" applyFont="1" applyFill="1" applyBorder="1">
      <alignment/>
      <protection/>
    </xf>
    <xf numFmtId="3" fontId="9" fillId="0" borderId="82" xfId="47" applyNumberFormat="1" applyFont="1" applyFill="1" applyBorder="1">
      <alignment/>
      <protection/>
    </xf>
    <xf numFmtId="0" fontId="9" fillId="0" borderId="19" xfId="47" applyFont="1" applyFill="1" applyBorder="1" applyAlignment="1">
      <alignment horizontal="center"/>
      <protection/>
    </xf>
    <xf numFmtId="0" fontId="9" fillId="0" borderId="22" xfId="47" applyFont="1" applyFill="1" applyBorder="1" applyAlignment="1">
      <alignment horizontal="left"/>
      <protection/>
    </xf>
    <xf numFmtId="3" fontId="16" fillId="0" borderId="0" xfId="47" applyNumberFormat="1" applyFont="1">
      <alignment/>
      <protection/>
    </xf>
    <xf numFmtId="49" fontId="9" fillId="0" borderId="23" xfId="47" applyNumberFormat="1" applyFont="1" applyFill="1" applyBorder="1" applyAlignment="1">
      <alignment horizontal="right"/>
      <protection/>
    </xf>
    <xf numFmtId="0" fontId="9" fillId="0" borderId="0" xfId="47" applyFont="1" applyBorder="1">
      <alignment/>
      <protection/>
    </xf>
    <xf numFmtId="3" fontId="9" fillId="0" borderId="0" xfId="47" applyNumberFormat="1" applyFont="1" applyBorder="1">
      <alignment/>
      <protection/>
    </xf>
    <xf numFmtId="3" fontId="16" fillId="0" borderId="52" xfId="47" applyNumberFormat="1" applyFont="1" applyFill="1" applyBorder="1">
      <alignment/>
      <protection/>
    </xf>
    <xf numFmtId="0" fontId="16" fillId="0" borderId="0" xfId="47" applyFont="1" applyBorder="1">
      <alignment/>
      <protection/>
    </xf>
    <xf numFmtId="3" fontId="9" fillId="0" borderId="83" xfId="47" applyNumberFormat="1" applyFont="1" applyFill="1" applyBorder="1">
      <alignment/>
      <protection/>
    </xf>
    <xf numFmtId="0" fontId="9" fillId="0" borderId="23" xfId="47" applyFont="1" applyFill="1" applyBorder="1" applyAlignment="1">
      <alignment horizontal="left"/>
      <protection/>
    </xf>
    <xf numFmtId="0" fontId="18" fillId="33" borderId="26" xfId="47" applyFont="1" applyFill="1" applyBorder="1">
      <alignment/>
      <protection/>
    </xf>
    <xf numFmtId="0" fontId="18" fillId="33" borderId="74" xfId="47" applyFont="1" applyFill="1" applyBorder="1">
      <alignment/>
      <protection/>
    </xf>
    <xf numFmtId="3" fontId="18" fillId="33" borderId="61" xfId="35" applyNumberFormat="1" applyFont="1" applyFill="1" applyBorder="1" applyAlignment="1">
      <alignment horizontal="right"/>
    </xf>
    <xf numFmtId="0" fontId="23" fillId="33" borderId="26" xfId="47" applyFont="1" applyFill="1" applyBorder="1" applyAlignment="1">
      <alignment horizontal="center"/>
      <protection/>
    </xf>
    <xf numFmtId="0" fontId="23" fillId="33" borderId="26" xfId="47" applyFont="1" applyFill="1" applyBorder="1" applyAlignment="1">
      <alignment horizontal="left"/>
      <protection/>
    </xf>
    <xf numFmtId="0" fontId="6" fillId="0" borderId="0" xfId="48" applyFont="1">
      <alignment/>
      <protection/>
    </xf>
    <xf numFmtId="0" fontId="21" fillId="0" borderId="0" xfId="47" applyFont="1" applyBorder="1" applyAlignment="1">
      <alignment horizontal="center"/>
      <protection/>
    </xf>
    <xf numFmtId="3" fontId="7" fillId="34" borderId="26" xfId="48" applyNumberFormat="1" applyFont="1" applyFill="1" applyBorder="1" applyAlignment="1">
      <alignment horizontal="center" vertical="center" wrapText="1"/>
      <protection/>
    </xf>
    <xf numFmtId="3" fontId="7" fillId="34" borderId="42" xfId="48" applyNumberFormat="1" applyFont="1" applyFill="1" applyBorder="1" applyAlignment="1">
      <alignment horizontal="center" vertical="center" wrapText="1"/>
      <protection/>
    </xf>
    <xf numFmtId="3" fontId="7" fillId="34" borderId="39" xfId="48" applyNumberFormat="1" applyFont="1" applyFill="1" applyBorder="1" applyAlignment="1">
      <alignment horizontal="center" vertical="center" wrapText="1"/>
      <protection/>
    </xf>
    <xf numFmtId="0" fontId="23" fillId="34" borderId="26" xfId="47" applyFont="1" applyFill="1" applyBorder="1" applyAlignment="1">
      <alignment horizontal="center" vertical="center" wrapText="1"/>
      <protection/>
    </xf>
    <xf numFmtId="0" fontId="23" fillId="34" borderId="26" xfId="47" applyFont="1" applyFill="1" applyBorder="1" applyAlignment="1">
      <alignment horizontal="center" vertical="center"/>
      <protection/>
    </xf>
    <xf numFmtId="3" fontId="7" fillId="0" borderId="0" xfId="48" applyNumberFormat="1" applyFont="1" applyFill="1" applyBorder="1" applyAlignment="1">
      <alignment horizontal="right"/>
      <protection/>
    </xf>
    <xf numFmtId="0" fontId="11" fillId="0" borderId="0" xfId="48" applyFont="1" applyAlignment="1">
      <alignment horizontal="right"/>
      <protection/>
    </xf>
    <xf numFmtId="0" fontId="21" fillId="0" borderId="0" xfId="47" applyFont="1" applyBorder="1" applyAlignment="1">
      <alignment horizontal="left"/>
      <protection/>
    </xf>
    <xf numFmtId="0" fontId="21" fillId="0" borderId="0" xfId="47" applyFont="1" applyBorder="1" applyAlignment="1">
      <alignment/>
      <protection/>
    </xf>
    <xf numFmtId="0" fontId="8" fillId="34" borderId="37" xfId="48" applyFont="1" applyFill="1" applyBorder="1" applyAlignment="1">
      <alignment horizontal="center" vertical="center" wrapText="1"/>
      <protection/>
    </xf>
    <xf numFmtId="0" fontId="8" fillId="34" borderId="24" xfId="48" applyFont="1" applyFill="1" applyBorder="1" applyAlignment="1">
      <alignment horizontal="center" vertical="center" wrapText="1"/>
      <protection/>
    </xf>
    <xf numFmtId="0" fontId="8" fillId="34" borderId="25" xfId="48" applyFont="1" applyFill="1" applyBorder="1" applyAlignment="1">
      <alignment horizontal="center" vertical="center" wrapText="1"/>
      <protection/>
    </xf>
    <xf numFmtId="49" fontId="11" fillId="0" borderId="35" xfId="48" applyNumberFormat="1" applyFont="1" applyFill="1" applyBorder="1" applyAlignment="1">
      <alignment horizontal="left"/>
      <protection/>
    </xf>
    <xf numFmtId="49" fontId="11" fillId="0" borderId="16" xfId="48" applyNumberFormat="1" applyFont="1" applyFill="1" applyBorder="1" applyAlignment="1">
      <alignment horizontal="left"/>
      <protection/>
    </xf>
    <xf numFmtId="49" fontId="11" fillId="0" borderId="36" xfId="48" applyNumberFormat="1" applyFont="1" applyFill="1" applyBorder="1" applyAlignment="1">
      <alignment horizontal="left"/>
      <protection/>
    </xf>
    <xf numFmtId="49" fontId="11" fillId="0" borderId="14" xfId="48" applyNumberFormat="1" applyFont="1" applyFill="1" applyBorder="1" applyAlignment="1">
      <alignment horizontal="left"/>
      <protection/>
    </xf>
    <xf numFmtId="0" fontId="10" fillId="0" borderId="11" xfId="48" applyFont="1" applyFill="1" applyBorder="1" applyAlignment="1">
      <alignment horizontal="left" vertical="center" wrapText="1"/>
      <protection/>
    </xf>
    <xf numFmtId="49" fontId="11" fillId="0" borderId="32" xfId="48" applyNumberFormat="1" applyFont="1" applyFill="1" applyBorder="1" applyAlignment="1">
      <alignment horizontal="left"/>
      <protection/>
    </xf>
    <xf numFmtId="49" fontId="11" fillId="0" borderId="28" xfId="48" applyNumberFormat="1" applyFont="1" applyFill="1" applyBorder="1" applyAlignment="1">
      <alignment horizontal="left"/>
      <protection/>
    </xf>
    <xf numFmtId="49" fontId="11" fillId="0" borderId="67" xfId="48" applyNumberFormat="1" applyFont="1" applyFill="1" applyBorder="1" applyAlignment="1">
      <alignment horizontal="left"/>
      <protection/>
    </xf>
    <xf numFmtId="49" fontId="11" fillId="0" borderId="84" xfId="48" applyNumberFormat="1" applyFont="1" applyFill="1" applyBorder="1" applyAlignment="1">
      <alignment horizontal="left"/>
      <protection/>
    </xf>
    <xf numFmtId="49" fontId="8" fillId="34" borderId="37" xfId="48" applyNumberFormat="1" applyFont="1" applyFill="1" applyBorder="1" applyAlignment="1">
      <alignment horizontal="left" vertical="center"/>
      <protection/>
    </xf>
    <xf numFmtId="49" fontId="8" fillId="34" borderId="24" xfId="48" applyNumberFormat="1" applyFont="1" applyFill="1" applyBorder="1" applyAlignment="1">
      <alignment horizontal="left" vertical="center"/>
      <protection/>
    </xf>
    <xf numFmtId="49" fontId="11" fillId="0" borderId="65" xfId="48" applyNumberFormat="1" applyFont="1" applyFill="1" applyBorder="1" applyAlignment="1">
      <alignment horizontal="left"/>
      <protection/>
    </xf>
    <xf numFmtId="49" fontId="11" fillId="0" borderId="38" xfId="48" applyNumberFormat="1" applyFont="1" applyFill="1" applyBorder="1" applyAlignment="1">
      <alignment horizontal="left"/>
      <protection/>
    </xf>
    <xf numFmtId="49" fontId="11" fillId="0" borderId="66" xfId="48" applyNumberFormat="1" applyFont="1" applyFill="1" applyBorder="1" applyAlignment="1">
      <alignment horizontal="left"/>
      <protection/>
    </xf>
    <xf numFmtId="49" fontId="11" fillId="0" borderId="85" xfId="48" applyNumberFormat="1" applyFont="1" applyFill="1" applyBorder="1" applyAlignment="1">
      <alignment horizontal="left"/>
      <protection/>
    </xf>
    <xf numFmtId="49" fontId="8" fillId="33" borderId="42" xfId="48" applyNumberFormat="1" applyFont="1" applyFill="1" applyBorder="1" applyAlignment="1">
      <alignment horizontal="left" indent="1"/>
      <protection/>
    </xf>
    <xf numFmtId="49" fontId="8" fillId="33" borderId="41" xfId="48" applyNumberFormat="1" applyFont="1" applyFill="1" applyBorder="1" applyAlignment="1">
      <alignment horizontal="left" indent="1"/>
      <protection/>
    </xf>
    <xf numFmtId="49" fontId="8" fillId="33" borderId="39" xfId="48" applyNumberFormat="1" applyFont="1" applyFill="1" applyBorder="1" applyAlignment="1">
      <alignment horizontal="left" indent="1"/>
      <protection/>
    </xf>
    <xf numFmtId="49" fontId="8" fillId="0" borderId="42" xfId="48" applyNumberFormat="1" applyFont="1" applyFill="1" applyBorder="1" applyAlignment="1">
      <alignment horizontal="left"/>
      <protection/>
    </xf>
    <xf numFmtId="49" fontId="8" fillId="0" borderId="41" xfId="48" applyNumberFormat="1" applyFont="1" applyFill="1" applyBorder="1" applyAlignment="1">
      <alignment horizontal="left"/>
      <protection/>
    </xf>
    <xf numFmtId="49" fontId="8" fillId="0" borderId="39" xfId="48" applyNumberFormat="1" applyFont="1" applyFill="1" applyBorder="1" applyAlignment="1">
      <alignment horizontal="left"/>
      <protection/>
    </xf>
    <xf numFmtId="49" fontId="8" fillId="0" borderId="54" xfId="48" applyNumberFormat="1" applyFont="1" applyFill="1" applyBorder="1" applyAlignment="1">
      <alignment horizontal="left"/>
      <protection/>
    </xf>
    <xf numFmtId="49" fontId="8" fillId="0" borderId="10" xfId="48" applyNumberFormat="1" applyFont="1" applyFill="1" applyBorder="1" applyAlignment="1">
      <alignment horizontal="left"/>
      <protection/>
    </xf>
    <xf numFmtId="49" fontId="8" fillId="0" borderId="40" xfId="48" applyNumberFormat="1" applyFont="1" applyFill="1" applyBorder="1" applyAlignment="1">
      <alignment horizontal="left"/>
      <protection/>
    </xf>
    <xf numFmtId="49" fontId="6" fillId="34" borderId="42" xfId="48" applyNumberFormat="1" applyFont="1" applyFill="1" applyBorder="1" applyAlignment="1">
      <alignment horizontal="left" vertical="center"/>
      <protection/>
    </xf>
    <xf numFmtId="49" fontId="6" fillId="34" borderId="41" xfId="48" applyNumberFormat="1" applyFont="1" applyFill="1" applyBorder="1" applyAlignment="1">
      <alignment horizontal="left" vertical="center"/>
      <protection/>
    </xf>
    <xf numFmtId="49" fontId="6" fillId="34" borderId="39" xfId="48" applyNumberFormat="1" applyFont="1" applyFill="1" applyBorder="1" applyAlignment="1">
      <alignment horizontal="left" vertical="center"/>
      <protection/>
    </xf>
    <xf numFmtId="49" fontId="7" fillId="34" borderId="51" xfId="48" applyNumberFormat="1" applyFont="1" applyFill="1" applyBorder="1" applyAlignment="1">
      <alignment horizontal="left" vertical="center"/>
      <protection/>
    </xf>
    <xf numFmtId="49" fontId="7" fillId="34" borderId="86" xfId="48" applyNumberFormat="1" applyFont="1" applyFill="1" applyBorder="1" applyAlignment="1">
      <alignment horizontal="left" vertical="center"/>
      <protection/>
    </xf>
    <xf numFmtId="49" fontId="7" fillId="34" borderId="87" xfId="48" applyNumberFormat="1" applyFont="1" applyFill="1" applyBorder="1" applyAlignment="1">
      <alignment horizontal="left" vertical="center"/>
      <protection/>
    </xf>
    <xf numFmtId="0" fontId="28" fillId="0" borderId="0" xfId="48" applyFont="1" applyFill="1" applyBorder="1" applyAlignment="1">
      <alignment horizontal="left" vertical="center" wrapText="1" indent="1"/>
      <protection/>
    </xf>
    <xf numFmtId="0" fontId="6" fillId="0" borderId="0" xfId="48" applyFont="1" applyFill="1" applyBorder="1" applyAlignment="1">
      <alignment horizontal="center" vertical="center" wrapText="1"/>
      <protection/>
    </xf>
    <xf numFmtId="49" fontId="11" fillId="0" borderId="88" xfId="48" applyNumberFormat="1" applyFont="1" applyFill="1" applyBorder="1" applyAlignment="1">
      <alignment horizontal="left"/>
      <protection/>
    </xf>
    <xf numFmtId="49" fontId="11" fillId="0" borderId="89" xfId="48" applyNumberFormat="1" applyFont="1" applyFill="1" applyBorder="1" applyAlignment="1">
      <alignment horizontal="left"/>
      <protection/>
    </xf>
    <xf numFmtId="0" fontId="7" fillId="34" borderId="42" xfId="48" applyFont="1" applyFill="1" applyBorder="1" applyAlignment="1">
      <alignment horizontal="center" vertical="center"/>
      <protection/>
    </xf>
    <xf numFmtId="0" fontId="7" fillId="34" borderId="41" xfId="48" applyFont="1" applyFill="1" applyBorder="1" applyAlignment="1">
      <alignment horizontal="center" vertical="center"/>
      <protection/>
    </xf>
    <xf numFmtId="0" fontId="7" fillId="34" borderId="39" xfId="48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/>
      <protection/>
    </xf>
    <xf numFmtId="0" fontId="23" fillId="0" borderId="0" xfId="48" applyFont="1" applyAlignment="1">
      <alignment horizontal="right"/>
      <protection/>
    </xf>
    <xf numFmtId="0" fontId="6" fillId="0" borderId="42" xfId="48" applyFont="1" applyBorder="1" applyAlignment="1">
      <alignment horizontal="center"/>
      <protection/>
    </xf>
    <xf numFmtId="0" fontId="6" fillId="0" borderId="41" xfId="48" applyFont="1" applyBorder="1" applyAlignment="1">
      <alignment horizontal="center"/>
      <protection/>
    </xf>
    <xf numFmtId="0" fontId="6" fillId="0" borderId="39" xfId="48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48" applyFont="1" applyAlignment="1">
      <alignment horizontal="left" indent="1"/>
      <protection/>
    </xf>
    <xf numFmtId="0" fontId="22" fillId="0" borderId="0" xfId="48" applyFont="1" applyAlignment="1">
      <alignment horizontal="center" vertical="center"/>
      <protection/>
    </xf>
    <xf numFmtId="0" fontId="23" fillId="34" borderId="18" xfId="48" applyFont="1" applyFill="1" applyBorder="1" applyAlignment="1">
      <alignment horizontal="center" vertical="center" wrapText="1"/>
      <protection/>
    </xf>
    <xf numFmtId="0" fontId="23" fillId="34" borderId="20" xfId="48" applyFont="1" applyFill="1" applyBorder="1" applyAlignment="1">
      <alignment horizontal="center" vertical="center" wrapText="1"/>
      <protection/>
    </xf>
    <xf numFmtId="3" fontId="23" fillId="34" borderId="18" xfId="48" applyNumberFormat="1" applyFont="1" applyFill="1" applyBorder="1" applyAlignment="1">
      <alignment horizontal="center" vertical="center" wrapText="1"/>
      <protection/>
    </xf>
    <xf numFmtId="3" fontId="23" fillId="34" borderId="20" xfId="48" applyNumberFormat="1" applyFont="1" applyFill="1" applyBorder="1" applyAlignment="1">
      <alignment horizontal="center" vertical="center" wrapText="1"/>
      <protection/>
    </xf>
    <xf numFmtId="0" fontId="23" fillId="0" borderId="18" xfId="48" applyFont="1" applyFill="1" applyBorder="1" applyAlignment="1">
      <alignment horizontal="center" vertical="center" wrapText="1"/>
      <protection/>
    </xf>
    <xf numFmtId="0" fontId="23" fillId="0" borderId="20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4" xfId="47"/>
    <cellStyle name="normální 2" xfId="48"/>
    <cellStyle name="normální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&#225;vrh%20rozpo&#269;tu%20200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a výdavky"/>
      <sheetName val="zmena príjmy"/>
      <sheetName val="výdavky"/>
      <sheetName val="príjmy"/>
    </sheetNames>
    <sheetDataSet>
      <sheetData sheetId="3">
        <row r="85">
          <cell r="C85">
            <v>1166145</v>
          </cell>
        </row>
        <row r="86">
          <cell r="C86">
            <v>59338</v>
          </cell>
        </row>
        <row r="87">
          <cell r="C87">
            <v>106000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4"/>
  <sheetViews>
    <sheetView zoomScalePageLayoutView="0" workbookViewId="0" topLeftCell="A49">
      <selection activeCell="L32" sqref="L32"/>
    </sheetView>
  </sheetViews>
  <sheetFormatPr defaultColWidth="58.57421875" defaultRowHeight="15"/>
  <cols>
    <col min="1" max="1" width="10.00390625" style="95" customWidth="1"/>
    <col min="2" max="2" width="9.140625" style="99" customWidth="1"/>
    <col min="3" max="3" width="53.8515625" style="101" customWidth="1"/>
    <col min="4" max="4" width="13.7109375" style="97" hidden="1" customWidth="1"/>
    <col min="5" max="5" width="9.140625" style="97" hidden="1" customWidth="1"/>
    <col min="6" max="6" width="8.57421875" style="97" hidden="1" customWidth="1"/>
    <col min="7" max="7" width="0.2890625" style="97" hidden="1" customWidth="1"/>
    <col min="8" max="8" width="0.42578125" style="97" hidden="1" customWidth="1"/>
    <col min="9" max="9" width="13.7109375" style="97" hidden="1" customWidth="1"/>
    <col min="10" max="10" width="12.140625" style="97" customWidth="1"/>
    <col min="11" max="11" width="12.421875" style="97" customWidth="1"/>
    <col min="12" max="13" width="24.00390625" style="59" customWidth="1"/>
    <col min="14" max="32" width="58.57421875" style="59" customWidth="1"/>
    <col min="33" max="16384" width="58.57421875" style="106" customWidth="1"/>
  </cols>
  <sheetData>
    <row r="1" spans="1:32" s="60" customFormat="1" ht="9" customHeight="1">
      <c r="A1" s="55"/>
      <c r="B1" s="56"/>
      <c r="C1" s="57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60" customFormat="1" ht="18">
      <c r="A2" s="61" t="s">
        <v>113</v>
      </c>
      <c r="B2" s="56"/>
      <c r="C2" s="57"/>
      <c r="D2" s="58"/>
      <c r="E2" s="58"/>
      <c r="F2" s="58"/>
      <c r="G2" s="58"/>
      <c r="H2" s="58"/>
      <c r="I2" s="58"/>
      <c r="J2" s="58"/>
      <c r="K2" s="255" t="s">
        <v>114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60" customFormat="1" ht="18" customHeight="1">
      <c r="A3" s="409" t="s">
        <v>539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60" customFormat="1" ht="15" thickBot="1">
      <c r="A4" s="55"/>
      <c r="B4" s="56"/>
      <c r="C4" s="57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32" s="66" customFormat="1" ht="45.75" customHeight="1" thickBot="1">
      <c r="A5" s="412" t="s">
        <v>115</v>
      </c>
      <c r="B5" s="413"/>
      <c r="C5" s="414"/>
      <c r="D5" s="62" t="s">
        <v>116</v>
      </c>
      <c r="E5" s="63" t="s">
        <v>117</v>
      </c>
      <c r="F5" s="62" t="s">
        <v>118</v>
      </c>
      <c r="G5" s="63" t="s">
        <v>119</v>
      </c>
      <c r="H5" s="62" t="s">
        <v>118</v>
      </c>
      <c r="I5" s="63" t="s">
        <v>120</v>
      </c>
      <c r="J5" s="64" t="s">
        <v>118</v>
      </c>
      <c r="K5" s="62" t="s">
        <v>121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s="66" customFormat="1" ht="24" customHeight="1" thickBot="1">
      <c r="A6" s="408" t="s">
        <v>122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11" s="66" customFormat="1" ht="18" customHeight="1">
      <c r="A7" s="278"/>
      <c r="B7" s="378" t="s">
        <v>540</v>
      </c>
      <c r="C7" s="379"/>
      <c r="D7" s="283"/>
      <c r="E7" s="283"/>
      <c r="F7" s="283"/>
      <c r="G7" s="283"/>
      <c r="H7" s="283"/>
      <c r="I7" s="289"/>
      <c r="J7" s="290">
        <f aca="true" t="shared" si="0" ref="J7:K9">SUM(J14+J18+J22)</f>
        <v>1564377</v>
      </c>
      <c r="K7" s="284">
        <f t="shared" si="0"/>
        <v>777225</v>
      </c>
    </row>
    <row r="8" spans="1:11" s="66" customFormat="1" ht="18" customHeight="1">
      <c r="A8" s="278"/>
      <c r="B8" s="380" t="s">
        <v>541</v>
      </c>
      <c r="C8" s="381"/>
      <c r="D8" s="282"/>
      <c r="E8" s="282"/>
      <c r="F8" s="282"/>
      <c r="G8" s="282"/>
      <c r="H8" s="282"/>
      <c r="I8" s="286"/>
      <c r="J8" s="291">
        <f t="shared" si="0"/>
        <v>56794</v>
      </c>
      <c r="K8" s="285">
        <f t="shared" si="0"/>
        <v>13011</v>
      </c>
    </row>
    <row r="9" spans="1:11" s="66" customFormat="1" ht="18" customHeight="1" thickBot="1">
      <c r="A9" s="278"/>
      <c r="B9" s="383" t="s">
        <v>542</v>
      </c>
      <c r="C9" s="384"/>
      <c r="D9" s="288"/>
      <c r="E9" s="288"/>
      <c r="F9" s="288"/>
      <c r="G9" s="288"/>
      <c r="H9" s="288"/>
      <c r="I9" s="281"/>
      <c r="J9" s="292">
        <f t="shared" si="0"/>
        <v>30301</v>
      </c>
      <c r="K9" s="287">
        <f t="shared" si="0"/>
        <v>19689</v>
      </c>
    </row>
    <row r="10" spans="1:11" s="66" customFormat="1" ht="18" customHeight="1" thickBot="1">
      <c r="A10" s="278"/>
      <c r="B10" s="387" t="s">
        <v>130</v>
      </c>
      <c r="C10" s="388"/>
      <c r="D10" s="296"/>
      <c r="E10" s="296"/>
      <c r="F10" s="296"/>
      <c r="G10" s="296"/>
      <c r="H10" s="296"/>
      <c r="I10" s="297"/>
      <c r="J10" s="298">
        <f>SUM(J7:J9)</f>
        <v>1651472</v>
      </c>
      <c r="K10" s="299">
        <f>SUM(K7:K9)</f>
        <v>809925</v>
      </c>
    </row>
    <row r="11" spans="1:11" s="66" customFormat="1" ht="18" customHeight="1">
      <c r="A11" s="278"/>
      <c r="B11" s="277"/>
      <c r="C11" s="277"/>
      <c r="D11" s="278"/>
      <c r="E11" s="278"/>
      <c r="F11" s="278"/>
      <c r="G11" s="278"/>
      <c r="H11" s="278"/>
      <c r="I11" s="278"/>
      <c r="J11" s="279"/>
      <c r="K11" s="280"/>
    </row>
    <row r="12" spans="1:32" s="66" customFormat="1" ht="18" customHeight="1" thickBot="1">
      <c r="A12" s="254" t="s">
        <v>124</v>
      </c>
      <c r="B12" s="382"/>
      <c r="C12" s="382"/>
      <c r="D12" s="254"/>
      <c r="E12" s="254"/>
      <c r="F12" s="254"/>
      <c r="G12" s="254"/>
      <c r="H12" s="254"/>
      <c r="I12" s="254"/>
      <c r="J12" s="254"/>
      <c r="K12" s="25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s="66" customFormat="1" ht="19.5" customHeight="1" thickBot="1">
      <c r="A13" s="393" t="s">
        <v>123</v>
      </c>
      <c r="B13" s="394"/>
      <c r="C13" s="395"/>
      <c r="D13" s="67">
        <f>'[1]príjmy'!C85</f>
        <v>1166145</v>
      </c>
      <c r="E13" s="67" t="e">
        <f>#REF!</f>
        <v>#REF!</v>
      </c>
      <c r="F13" s="67" t="e">
        <f>#REF!</f>
        <v>#REF!</v>
      </c>
      <c r="G13" s="67" t="e">
        <f>#REF!</f>
        <v>#REF!</v>
      </c>
      <c r="H13" s="67" t="e">
        <f>#REF!</f>
        <v>#REF!</v>
      </c>
      <c r="I13" s="67" t="e">
        <f>#REF!</f>
        <v>#REF!</v>
      </c>
      <c r="J13" s="68">
        <f>SUM(J14:J16)</f>
        <v>1314541</v>
      </c>
      <c r="K13" s="69">
        <f>SUM(K14:K16)</f>
        <v>712099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s="66" customFormat="1" ht="18" customHeight="1">
      <c r="A14" s="70" t="s">
        <v>124</v>
      </c>
      <c r="B14" s="385" t="s">
        <v>125</v>
      </c>
      <c r="C14" s="386"/>
      <c r="D14" s="71"/>
      <c r="E14" s="71"/>
      <c r="F14" s="71"/>
      <c r="G14" s="71"/>
      <c r="H14" s="71"/>
      <c r="I14" s="71"/>
      <c r="J14" s="72">
        <v>1228047</v>
      </c>
      <c r="K14" s="71">
        <v>679399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2" s="66" customFormat="1" ht="18" customHeight="1">
      <c r="A15" s="73"/>
      <c r="B15" s="389" t="s">
        <v>126</v>
      </c>
      <c r="C15" s="390"/>
      <c r="D15" s="71"/>
      <c r="E15" s="71"/>
      <c r="F15" s="71"/>
      <c r="G15" s="71"/>
      <c r="H15" s="71"/>
      <c r="I15" s="71"/>
      <c r="J15" s="72">
        <v>56193</v>
      </c>
      <c r="K15" s="74">
        <v>13011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s="66" customFormat="1" ht="18" customHeight="1" thickBot="1">
      <c r="A16" s="75"/>
      <c r="B16" s="391" t="s">
        <v>127</v>
      </c>
      <c r="C16" s="392"/>
      <c r="D16" s="76"/>
      <c r="E16" s="76"/>
      <c r="F16" s="76"/>
      <c r="G16" s="76"/>
      <c r="H16" s="76"/>
      <c r="I16" s="76"/>
      <c r="J16" s="77">
        <v>30301</v>
      </c>
      <c r="K16" s="78">
        <v>19689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s="66" customFormat="1" ht="19.5" customHeight="1" thickBot="1">
      <c r="A17" s="393" t="s">
        <v>128</v>
      </c>
      <c r="B17" s="394"/>
      <c r="C17" s="395"/>
      <c r="D17" s="67">
        <f>'[1]príjmy'!C86</f>
        <v>59338</v>
      </c>
      <c r="E17" s="67" t="e">
        <f>#REF!</f>
        <v>#REF!</v>
      </c>
      <c r="F17" s="67" t="e">
        <f>#REF!</f>
        <v>#REF!</v>
      </c>
      <c r="G17" s="67" t="e">
        <f>#REF!</f>
        <v>#REF!</v>
      </c>
      <c r="H17" s="67" t="e">
        <f>#REF!</f>
        <v>#REF!</v>
      </c>
      <c r="I17" s="67" t="e">
        <f>#REF!</f>
        <v>#REF!</v>
      </c>
      <c r="J17" s="68">
        <f>SUM(J18:J20)</f>
        <v>103823</v>
      </c>
      <c r="K17" s="69">
        <f>SUM(K18:K20)</f>
        <v>77648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s="66" customFormat="1" ht="18" customHeight="1">
      <c r="A18" s="70" t="s">
        <v>124</v>
      </c>
      <c r="B18" s="385" t="s">
        <v>125</v>
      </c>
      <c r="C18" s="386"/>
      <c r="D18" s="76"/>
      <c r="E18" s="76"/>
      <c r="F18" s="76"/>
      <c r="G18" s="76"/>
      <c r="H18" s="76"/>
      <c r="I18" s="76"/>
      <c r="J18" s="72">
        <v>103222</v>
      </c>
      <c r="K18" s="71">
        <v>77648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s="66" customFormat="1" ht="18" customHeight="1">
      <c r="A19" s="73"/>
      <c r="B19" s="389" t="s">
        <v>126</v>
      </c>
      <c r="C19" s="390"/>
      <c r="D19" s="76"/>
      <c r="E19" s="76"/>
      <c r="F19" s="76"/>
      <c r="G19" s="76"/>
      <c r="H19" s="76"/>
      <c r="I19" s="76"/>
      <c r="J19" s="79">
        <v>601</v>
      </c>
      <c r="K19" s="74">
        <v>0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s="66" customFormat="1" ht="18" customHeight="1" thickBot="1">
      <c r="A20" s="75"/>
      <c r="B20" s="391" t="s">
        <v>127</v>
      </c>
      <c r="C20" s="392"/>
      <c r="D20" s="76"/>
      <c r="E20" s="76"/>
      <c r="F20" s="76"/>
      <c r="G20" s="76"/>
      <c r="H20" s="76"/>
      <c r="I20" s="76"/>
      <c r="J20" s="77">
        <v>0</v>
      </c>
      <c r="K20" s="78">
        <v>0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s="66" customFormat="1" ht="19.5" customHeight="1" thickBot="1">
      <c r="A21" s="393" t="s">
        <v>129</v>
      </c>
      <c r="B21" s="394"/>
      <c r="C21" s="395"/>
      <c r="D21" s="67">
        <f>'[1]príjmy'!C87</f>
        <v>106000</v>
      </c>
      <c r="E21" s="67" t="e">
        <f>#REF!</f>
        <v>#REF!</v>
      </c>
      <c r="F21" s="67" t="e">
        <f>#REF!</f>
        <v>#REF!</v>
      </c>
      <c r="G21" s="67" t="e">
        <f>#REF!</f>
        <v>#REF!</v>
      </c>
      <c r="H21" s="67" t="e">
        <f>#REF!</f>
        <v>#REF!</v>
      </c>
      <c r="I21" s="67" t="e">
        <f>#REF!</f>
        <v>#REF!</v>
      </c>
      <c r="J21" s="68">
        <f>SUM(J22:J24)</f>
        <v>233108</v>
      </c>
      <c r="K21" s="69">
        <f>SUM(K22:K24)</f>
        <v>20178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32" s="66" customFormat="1" ht="18" customHeight="1" thickBot="1">
      <c r="A22" s="80" t="s">
        <v>124</v>
      </c>
      <c r="B22" s="385" t="s">
        <v>125</v>
      </c>
      <c r="C22" s="386"/>
      <c r="D22" s="81"/>
      <c r="E22" s="81"/>
      <c r="F22" s="81"/>
      <c r="G22" s="81"/>
      <c r="H22" s="81"/>
      <c r="I22" s="81"/>
      <c r="J22" s="77">
        <v>233108</v>
      </c>
      <c r="K22" s="71">
        <v>20178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s="66" customFormat="1" ht="18" customHeight="1" thickBot="1" thickTop="1">
      <c r="A23" s="73"/>
      <c r="B23" s="391" t="s">
        <v>126</v>
      </c>
      <c r="C23" s="392"/>
      <c r="D23" s="81"/>
      <c r="E23" s="81"/>
      <c r="F23" s="81"/>
      <c r="G23" s="81"/>
      <c r="H23" s="81"/>
      <c r="I23" s="81"/>
      <c r="J23" s="82">
        <v>0</v>
      </c>
      <c r="K23" s="74">
        <v>0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1:32" s="66" customFormat="1" ht="18" customHeight="1" thickBot="1" thickTop="1">
      <c r="A24" s="83"/>
      <c r="B24" s="410" t="s">
        <v>127</v>
      </c>
      <c r="C24" s="411"/>
      <c r="D24" s="81"/>
      <c r="E24" s="81"/>
      <c r="F24" s="81"/>
      <c r="G24" s="81"/>
      <c r="H24" s="81"/>
      <c r="I24" s="81"/>
      <c r="J24" s="84">
        <v>0</v>
      </c>
      <c r="K24" s="85">
        <v>0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1:32" s="66" customFormat="1" ht="21" customHeight="1" thickBot="1" thickTop="1">
      <c r="A25" s="405" t="s">
        <v>130</v>
      </c>
      <c r="B25" s="406"/>
      <c r="C25" s="407"/>
      <c r="D25" s="86">
        <f aca="true" t="shared" si="1" ref="D25:I25">SUM(D13:D21)</f>
        <v>1331483</v>
      </c>
      <c r="E25" s="86" t="e">
        <f t="shared" si="1"/>
        <v>#REF!</v>
      </c>
      <c r="F25" s="86" t="e">
        <f t="shared" si="1"/>
        <v>#REF!</v>
      </c>
      <c r="G25" s="86" t="e">
        <f t="shared" si="1"/>
        <v>#REF!</v>
      </c>
      <c r="H25" s="86" t="e">
        <f t="shared" si="1"/>
        <v>#REF!</v>
      </c>
      <c r="I25" s="86" t="e">
        <f t="shared" si="1"/>
        <v>#REF!</v>
      </c>
      <c r="J25" s="87">
        <f>SUM(J13+J17+J21)</f>
        <v>1651472</v>
      </c>
      <c r="K25" s="86">
        <f>SUM(K13+K17+K21)</f>
        <v>809925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32" s="66" customFormat="1" ht="18" customHeight="1" thickTop="1">
      <c r="A26" s="275"/>
      <c r="B26" s="275"/>
      <c r="C26" s="275"/>
      <c r="D26" s="276"/>
      <c r="E26" s="276"/>
      <c r="F26" s="276"/>
      <c r="G26" s="276"/>
      <c r="H26" s="276"/>
      <c r="I26" s="276"/>
      <c r="J26" s="276"/>
      <c r="K26" s="276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s="66" customFormat="1" ht="18" customHeight="1">
      <c r="A27" s="275"/>
      <c r="B27" s="275"/>
      <c r="C27" s="275"/>
      <c r="D27" s="276"/>
      <c r="E27" s="276"/>
      <c r="F27" s="276"/>
      <c r="G27" s="276"/>
      <c r="H27" s="276"/>
      <c r="I27" s="276"/>
      <c r="J27" s="276"/>
      <c r="K27" s="276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32" s="66" customFormat="1" ht="24" customHeight="1" thickBot="1">
      <c r="A28" s="408" t="s">
        <v>131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1:11" s="66" customFormat="1" ht="18" customHeight="1">
      <c r="A29" s="278"/>
      <c r="B29" s="378" t="s">
        <v>540</v>
      </c>
      <c r="C29" s="379"/>
      <c r="D29" s="283"/>
      <c r="E29" s="283"/>
      <c r="F29" s="283"/>
      <c r="G29" s="283"/>
      <c r="H29" s="283"/>
      <c r="I29" s="289"/>
      <c r="J29" s="290">
        <f aca="true" t="shared" si="2" ref="J29:K31">SUM(J36+J40+J44)</f>
        <v>1157708</v>
      </c>
      <c r="K29" s="290">
        <f t="shared" si="2"/>
        <v>413070</v>
      </c>
    </row>
    <row r="30" spans="1:11" s="66" customFormat="1" ht="18" customHeight="1">
      <c r="A30" s="278"/>
      <c r="B30" s="380" t="s">
        <v>541</v>
      </c>
      <c r="C30" s="381"/>
      <c r="D30" s="282"/>
      <c r="E30" s="282"/>
      <c r="F30" s="282"/>
      <c r="G30" s="282"/>
      <c r="H30" s="282"/>
      <c r="I30" s="286"/>
      <c r="J30" s="291">
        <f t="shared" si="2"/>
        <v>56794</v>
      </c>
      <c r="K30" s="291">
        <f t="shared" si="2"/>
        <v>55404</v>
      </c>
    </row>
    <row r="31" spans="1:11" s="66" customFormat="1" ht="18" customHeight="1" thickBot="1">
      <c r="A31" s="278"/>
      <c r="B31" s="383" t="s">
        <v>542</v>
      </c>
      <c r="C31" s="384"/>
      <c r="D31" s="288"/>
      <c r="E31" s="288"/>
      <c r="F31" s="288"/>
      <c r="G31" s="288"/>
      <c r="H31" s="288"/>
      <c r="I31" s="281"/>
      <c r="J31" s="292">
        <f t="shared" si="2"/>
        <v>436970</v>
      </c>
      <c r="K31" s="292">
        <f t="shared" si="2"/>
        <v>176874</v>
      </c>
    </row>
    <row r="32" spans="1:11" s="66" customFormat="1" ht="18" customHeight="1" thickBot="1">
      <c r="A32" s="278"/>
      <c r="B32" s="387" t="s">
        <v>135</v>
      </c>
      <c r="C32" s="388"/>
      <c r="D32" s="296"/>
      <c r="E32" s="296"/>
      <c r="F32" s="296"/>
      <c r="G32" s="296"/>
      <c r="H32" s="296"/>
      <c r="I32" s="297"/>
      <c r="J32" s="298">
        <f>SUM(J29:J31)</f>
        <v>1651472</v>
      </c>
      <c r="K32" s="298">
        <f>SUM(K29:K31)</f>
        <v>645348</v>
      </c>
    </row>
    <row r="33" spans="1:11" s="66" customFormat="1" ht="18" customHeight="1">
      <c r="A33" s="278"/>
      <c r="B33" s="277"/>
      <c r="C33" s="277"/>
      <c r="D33" s="278"/>
      <c r="E33" s="278"/>
      <c r="F33" s="278"/>
      <c r="G33" s="278"/>
      <c r="H33" s="278"/>
      <c r="I33" s="278"/>
      <c r="J33" s="279"/>
      <c r="K33" s="280"/>
    </row>
    <row r="34" spans="1:32" s="66" customFormat="1" ht="18" customHeight="1" thickBot="1">
      <c r="A34" s="254" t="s">
        <v>124</v>
      </c>
      <c r="B34" s="382"/>
      <c r="C34" s="382"/>
      <c r="D34" s="254"/>
      <c r="E34" s="254"/>
      <c r="F34" s="254"/>
      <c r="G34" s="254"/>
      <c r="H34" s="254"/>
      <c r="I34" s="254"/>
      <c r="J34" s="254"/>
      <c r="K34" s="25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s="66" customFormat="1" ht="19.5" customHeight="1" thickBot="1">
      <c r="A35" s="393" t="s">
        <v>132</v>
      </c>
      <c r="B35" s="394"/>
      <c r="C35" s="395"/>
      <c r="D35" s="67" t="e">
        <f>#REF!</f>
        <v>#REF!</v>
      </c>
      <c r="E35" s="67" t="e">
        <f>#REF!</f>
        <v>#REF!</v>
      </c>
      <c r="F35" s="67" t="e">
        <f>#REF!</f>
        <v>#REF!</v>
      </c>
      <c r="G35" s="67" t="e">
        <f>#REF!</f>
        <v>#REF!</v>
      </c>
      <c r="H35" s="67" t="e">
        <f>#REF!</f>
        <v>#REF!</v>
      </c>
      <c r="I35" s="67" t="e">
        <f>#REF!</f>
        <v>#REF!</v>
      </c>
      <c r="J35" s="68">
        <f>SUM(J36:J38)</f>
        <v>1278432</v>
      </c>
      <c r="K35" s="69">
        <f>SUM(K36:K38)</f>
        <v>560152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s="66" customFormat="1" ht="18" customHeight="1">
      <c r="A36" s="70" t="s">
        <v>124</v>
      </c>
      <c r="B36" s="385" t="s">
        <v>125</v>
      </c>
      <c r="C36" s="386"/>
      <c r="D36" s="71"/>
      <c r="E36" s="71"/>
      <c r="F36" s="71"/>
      <c r="G36" s="71"/>
      <c r="H36" s="71"/>
      <c r="I36" s="71"/>
      <c r="J36" s="72">
        <v>792538</v>
      </c>
      <c r="K36" s="71">
        <v>330878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1:32" s="66" customFormat="1" ht="18" customHeight="1">
      <c r="A37" s="73"/>
      <c r="B37" s="389" t="s">
        <v>126</v>
      </c>
      <c r="C37" s="390"/>
      <c r="D37" s="74"/>
      <c r="E37" s="74"/>
      <c r="F37" s="74"/>
      <c r="G37" s="74"/>
      <c r="H37" s="74"/>
      <c r="I37" s="74"/>
      <c r="J37" s="79">
        <v>56794</v>
      </c>
      <c r="K37" s="74">
        <v>55404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32" s="66" customFormat="1" ht="18" customHeight="1" thickBot="1">
      <c r="A38" s="75"/>
      <c r="B38" s="391" t="s">
        <v>127</v>
      </c>
      <c r="C38" s="392"/>
      <c r="D38" s="78"/>
      <c r="E38" s="78"/>
      <c r="F38" s="78"/>
      <c r="G38" s="78"/>
      <c r="H38" s="78"/>
      <c r="I38" s="78"/>
      <c r="J38" s="82">
        <v>429100</v>
      </c>
      <c r="K38" s="78">
        <v>173870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1:32" s="66" customFormat="1" ht="19.5" customHeight="1" thickBot="1">
      <c r="A39" s="393" t="s">
        <v>133</v>
      </c>
      <c r="B39" s="394"/>
      <c r="C39" s="395"/>
      <c r="D39" s="67" t="e">
        <f>#REF!</f>
        <v>#REF!</v>
      </c>
      <c r="E39" s="67" t="e">
        <f>#REF!</f>
        <v>#REF!</v>
      </c>
      <c r="F39" s="67" t="e">
        <f>#REF!</f>
        <v>#REF!</v>
      </c>
      <c r="G39" s="67" t="e">
        <f>#REF!</f>
        <v>#REF!</v>
      </c>
      <c r="H39" s="67" t="e">
        <f>#REF!</f>
        <v>#REF!</v>
      </c>
      <c r="I39" s="67" t="e">
        <f>#REF!</f>
        <v>#REF!</v>
      </c>
      <c r="J39" s="68">
        <f>SUM(J40:J42)</f>
        <v>191711</v>
      </c>
      <c r="K39" s="69">
        <f>SUM(K40:K42)</f>
        <v>44481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1:32" s="66" customFormat="1" ht="18" customHeight="1">
      <c r="A40" s="70" t="s">
        <v>124</v>
      </c>
      <c r="B40" s="385" t="s">
        <v>125</v>
      </c>
      <c r="C40" s="386"/>
      <c r="D40" s="71"/>
      <c r="E40" s="71"/>
      <c r="F40" s="71"/>
      <c r="G40" s="71"/>
      <c r="H40" s="71"/>
      <c r="I40" s="71"/>
      <c r="J40" s="72">
        <v>183841</v>
      </c>
      <c r="K40" s="71">
        <v>41477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1:32" s="66" customFormat="1" ht="18" customHeight="1">
      <c r="A41" s="88"/>
      <c r="B41" s="385" t="s">
        <v>126</v>
      </c>
      <c r="C41" s="386"/>
      <c r="D41" s="71"/>
      <c r="E41" s="71"/>
      <c r="F41" s="71"/>
      <c r="G41" s="71"/>
      <c r="H41" s="71"/>
      <c r="I41" s="71"/>
      <c r="J41" s="72">
        <v>0</v>
      </c>
      <c r="K41" s="74">
        <v>0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1:32" s="66" customFormat="1" ht="18" customHeight="1" thickBot="1">
      <c r="A42" s="75"/>
      <c r="B42" s="391" t="s">
        <v>127</v>
      </c>
      <c r="C42" s="392"/>
      <c r="D42" s="78"/>
      <c r="E42" s="78"/>
      <c r="F42" s="78"/>
      <c r="G42" s="78"/>
      <c r="H42" s="78"/>
      <c r="I42" s="78"/>
      <c r="J42" s="82">
        <v>7870</v>
      </c>
      <c r="K42" s="78">
        <v>3004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</row>
    <row r="43" spans="1:32" s="66" customFormat="1" ht="19.5" customHeight="1" thickBot="1">
      <c r="A43" s="393" t="s">
        <v>134</v>
      </c>
      <c r="B43" s="394"/>
      <c r="C43" s="395"/>
      <c r="D43" s="67" t="e">
        <f>#REF!</f>
        <v>#REF!</v>
      </c>
      <c r="E43" s="67">
        <v>-2000</v>
      </c>
      <c r="F43" s="67" t="e">
        <f>#REF!</f>
        <v>#REF!</v>
      </c>
      <c r="G43" s="67" t="e">
        <f>#REF!</f>
        <v>#REF!</v>
      </c>
      <c r="H43" s="67" t="e">
        <f>#REF!</f>
        <v>#REF!</v>
      </c>
      <c r="I43" s="67" t="e">
        <f>#REF!</f>
        <v>#REF!</v>
      </c>
      <c r="J43" s="68">
        <f>SUM(J44:J46)</f>
        <v>181329</v>
      </c>
      <c r="K43" s="69">
        <f>SUM(K44:K46)</f>
        <v>40715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1:32" s="66" customFormat="1" ht="18" customHeight="1">
      <c r="A44" s="80" t="s">
        <v>124</v>
      </c>
      <c r="B44" s="385" t="s">
        <v>125</v>
      </c>
      <c r="C44" s="386"/>
      <c r="D44" s="76"/>
      <c r="E44" s="76"/>
      <c r="F44" s="76"/>
      <c r="G44" s="76"/>
      <c r="H44" s="76"/>
      <c r="I44" s="76"/>
      <c r="J44" s="77">
        <v>181329</v>
      </c>
      <c r="K44" s="71">
        <v>40715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</row>
    <row r="45" spans="1:32" s="66" customFormat="1" ht="18" customHeight="1">
      <c r="A45" s="73"/>
      <c r="B45" s="389" t="s">
        <v>126</v>
      </c>
      <c r="C45" s="390"/>
      <c r="D45" s="76"/>
      <c r="E45" s="76"/>
      <c r="F45" s="76"/>
      <c r="G45" s="76"/>
      <c r="H45" s="76"/>
      <c r="I45" s="77"/>
      <c r="J45" s="89">
        <v>0</v>
      </c>
      <c r="K45" s="74">
        <v>0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1:32" s="66" customFormat="1" ht="18" customHeight="1" thickBot="1">
      <c r="A46" s="90"/>
      <c r="B46" s="389" t="s">
        <v>127</v>
      </c>
      <c r="C46" s="390"/>
      <c r="D46" s="76"/>
      <c r="E46" s="76"/>
      <c r="F46" s="76"/>
      <c r="G46" s="76"/>
      <c r="H46" s="76"/>
      <c r="I46" s="76"/>
      <c r="J46" s="77">
        <v>0</v>
      </c>
      <c r="K46" s="85">
        <v>0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s="66" customFormat="1" ht="21" customHeight="1" thickBot="1" thickTop="1">
      <c r="A47" s="405" t="s">
        <v>135</v>
      </c>
      <c r="B47" s="406"/>
      <c r="C47" s="407"/>
      <c r="D47" s="86" t="e">
        <f aca="true" t="shared" si="3" ref="D47:I47">SUM(D35:D43)</f>
        <v>#REF!</v>
      </c>
      <c r="E47" s="86" t="e">
        <f t="shared" si="3"/>
        <v>#REF!</v>
      </c>
      <c r="F47" s="86" t="e">
        <f t="shared" si="3"/>
        <v>#REF!</v>
      </c>
      <c r="G47" s="86" t="e">
        <f t="shared" si="3"/>
        <v>#REF!</v>
      </c>
      <c r="H47" s="86" t="e">
        <f t="shared" si="3"/>
        <v>#REF!</v>
      </c>
      <c r="I47" s="86" t="e">
        <f t="shared" si="3"/>
        <v>#REF!</v>
      </c>
      <c r="J47" s="87">
        <f>SUM(J35+J39+J43)</f>
        <v>1651472</v>
      </c>
      <c r="K47" s="86">
        <f>SUM(K35+K39+K43)</f>
        <v>645348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s="66" customFormat="1" ht="18" customHeight="1" thickTop="1">
      <c r="A48" s="275"/>
      <c r="B48" s="275"/>
      <c r="C48" s="275"/>
      <c r="D48" s="276"/>
      <c r="E48" s="276"/>
      <c r="F48" s="276"/>
      <c r="G48" s="276"/>
      <c r="H48" s="276"/>
      <c r="I48" s="276"/>
      <c r="J48" s="276"/>
      <c r="K48" s="276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1:32" s="66" customFormat="1" ht="18" customHeight="1">
      <c r="A49" s="275"/>
      <c r="B49" s="275"/>
      <c r="C49" s="275"/>
      <c r="D49" s="276"/>
      <c r="E49" s="276"/>
      <c r="F49" s="276"/>
      <c r="G49" s="276"/>
      <c r="H49" s="276"/>
      <c r="I49" s="276"/>
      <c r="J49" s="276"/>
      <c r="K49" s="276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1:32" s="66" customFormat="1" ht="24" customHeight="1" thickBot="1">
      <c r="A50" s="408" t="s">
        <v>136</v>
      </c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1:32" s="66" customFormat="1" ht="18" customHeight="1" thickBot="1">
      <c r="A51" s="396" t="s">
        <v>137</v>
      </c>
      <c r="B51" s="397"/>
      <c r="C51" s="398"/>
      <c r="D51" s="91" t="e">
        <f aca="true" t="shared" si="4" ref="D51:K51">D13-D35</f>
        <v>#REF!</v>
      </c>
      <c r="E51" s="91" t="e">
        <f t="shared" si="4"/>
        <v>#REF!</v>
      </c>
      <c r="F51" s="91" t="e">
        <f t="shared" si="4"/>
        <v>#REF!</v>
      </c>
      <c r="G51" s="91" t="e">
        <f t="shared" si="4"/>
        <v>#REF!</v>
      </c>
      <c r="H51" s="91" t="e">
        <f t="shared" si="4"/>
        <v>#REF!</v>
      </c>
      <c r="I51" s="91" t="e">
        <f t="shared" si="4"/>
        <v>#REF!</v>
      </c>
      <c r="J51" s="92">
        <f t="shared" si="4"/>
        <v>36109</v>
      </c>
      <c r="K51" s="91">
        <f t="shared" si="4"/>
        <v>151947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1:32" s="66" customFormat="1" ht="18" customHeight="1" thickBot="1">
      <c r="A52" s="396" t="s">
        <v>138</v>
      </c>
      <c r="B52" s="397"/>
      <c r="C52" s="398"/>
      <c r="D52" s="93" t="e">
        <f aca="true" t="shared" si="5" ref="D52:K52">D17-D39</f>
        <v>#REF!</v>
      </c>
      <c r="E52" s="93" t="e">
        <f t="shared" si="5"/>
        <v>#REF!</v>
      </c>
      <c r="F52" s="93" t="e">
        <f t="shared" si="5"/>
        <v>#REF!</v>
      </c>
      <c r="G52" s="93" t="e">
        <f t="shared" si="5"/>
        <v>#REF!</v>
      </c>
      <c r="H52" s="93" t="e">
        <f t="shared" si="5"/>
        <v>#REF!</v>
      </c>
      <c r="I52" s="93" t="e">
        <f t="shared" si="5"/>
        <v>#REF!</v>
      </c>
      <c r="J52" s="94">
        <f t="shared" si="5"/>
        <v>-87888</v>
      </c>
      <c r="K52" s="93">
        <f t="shared" si="5"/>
        <v>33167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1:32" s="66" customFormat="1" ht="18" customHeight="1" thickBot="1">
      <c r="A53" s="399" t="s">
        <v>139</v>
      </c>
      <c r="B53" s="400"/>
      <c r="C53" s="401"/>
      <c r="D53" s="91" t="e">
        <f aca="true" t="shared" si="6" ref="D53:K53">D21-D43</f>
        <v>#REF!</v>
      </c>
      <c r="E53" s="91" t="e">
        <f t="shared" si="6"/>
        <v>#REF!</v>
      </c>
      <c r="F53" s="91" t="e">
        <f t="shared" si="6"/>
        <v>#REF!</v>
      </c>
      <c r="G53" s="91" t="e">
        <f t="shared" si="6"/>
        <v>#REF!</v>
      </c>
      <c r="H53" s="91" t="e">
        <f t="shared" si="6"/>
        <v>#REF!</v>
      </c>
      <c r="I53" s="91" t="e">
        <f t="shared" si="6"/>
        <v>#REF!</v>
      </c>
      <c r="J53" s="92">
        <f t="shared" si="6"/>
        <v>51779</v>
      </c>
      <c r="K53" s="91">
        <f t="shared" si="6"/>
        <v>-20537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1:32" s="66" customFormat="1" ht="21" customHeight="1" thickBot="1">
      <c r="A54" s="402" t="s">
        <v>140</v>
      </c>
      <c r="B54" s="403"/>
      <c r="C54" s="404"/>
      <c r="D54" s="293" t="e">
        <f aca="true" t="shared" si="7" ref="D54:K54">D25-D47</f>
        <v>#REF!</v>
      </c>
      <c r="E54" s="293" t="e">
        <f t="shared" si="7"/>
        <v>#REF!</v>
      </c>
      <c r="F54" s="293" t="e">
        <f t="shared" si="7"/>
        <v>#REF!</v>
      </c>
      <c r="G54" s="293" t="e">
        <f t="shared" si="7"/>
        <v>#REF!</v>
      </c>
      <c r="H54" s="294" t="e">
        <f t="shared" si="7"/>
        <v>#REF!</v>
      </c>
      <c r="I54" s="294" t="e">
        <f t="shared" si="7"/>
        <v>#REF!</v>
      </c>
      <c r="J54" s="295">
        <f t="shared" si="7"/>
        <v>0</v>
      </c>
      <c r="K54" s="294">
        <f t="shared" si="7"/>
        <v>164577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1:32" s="66" customFormat="1" ht="14.25">
      <c r="A55" s="95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s="66" customFormat="1" ht="14.25">
      <c r="A56" s="95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s="66" customFormat="1" ht="14.25">
      <c r="A57" s="95"/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1:32" s="66" customFormat="1" ht="14.25">
      <c r="A58" s="95"/>
      <c r="B58" s="96"/>
      <c r="C58" s="96"/>
      <c r="D58" s="97"/>
      <c r="E58" s="97"/>
      <c r="F58" s="97"/>
      <c r="G58" s="97"/>
      <c r="H58" s="97"/>
      <c r="I58" s="97"/>
      <c r="J58" s="97"/>
      <c r="K58" s="97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1:32" s="66" customFormat="1" ht="15">
      <c r="A59" s="98"/>
      <c r="B59" s="96"/>
      <c r="C59" s="96"/>
      <c r="D59" s="97"/>
      <c r="E59" s="97"/>
      <c r="F59" s="97"/>
      <c r="G59" s="97"/>
      <c r="H59" s="97"/>
      <c r="I59" s="97"/>
      <c r="J59" s="97"/>
      <c r="K59" s="97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</row>
    <row r="60" spans="1:32" s="66" customFormat="1" ht="14.25">
      <c r="A60" s="95"/>
      <c r="B60" s="99"/>
      <c r="C60" s="100"/>
      <c r="D60" s="97"/>
      <c r="E60" s="97"/>
      <c r="F60" s="97"/>
      <c r="G60" s="97"/>
      <c r="H60" s="97"/>
      <c r="I60" s="97"/>
      <c r="J60" s="97"/>
      <c r="K60" s="97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</row>
    <row r="61" spans="1:32" s="66" customFormat="1" ht="14.25">
      <c r="A61" s="95"/>
      <c r="B61" s="99"/>
      <c r="C61" s="101"/>
      <c r="D61" s="97"/>
      <c r="E61" s="97"/>
      <c r="F61" s="97"/>
      <c r="G61" s="97"/>
      <c r="H61" s="97"/>
      <c r="I61" s="97"/>
      <c r="J61" s="97"/>
      <c r="K61" s="97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  <row r="67" ht="14.25">
      <c r="C67" s="102"/>
    </row>
    <row r="68" ht="14.25">
      <c r="C68" s="102"/>
    </row>
    <row r="69" ht="14.25">
      <c r="C69" s="102"/>
    </row>
    <row r="70" ht="14.25">
      <c r="C70" s="102"/>
    </row>
    <row r="71" ht="14.25">
      <c r="C71" s="102"/>
    </row>
    <row r="72" spans="3:11" ht="15">
      <c r="C72" s="103"/>
      <c r="D72" s="104"/>
      <c r="E72" s="104"/>
      <c r="F72" s="104"/>
      <c r="G72" s="104"/>
      <c r="H72" s="104"/>
      <c r="I72" s="104"/>
      <c r="J72" s="104"/>
      <c r="K72" s="104"/>
    </row>
    <row r="73" ht="14.25">
      <c r="C73" s="102"/>
    </row>
    <row r="74" ht="14.25">
      <c r="C74" s="102"/>
    </row>
    <row r="75" ht="14.25">
      <c r="C75" s="102"/>
    </row>
    <row r="76" spans="2:3" ht="14.25">
      <c r="B76" s="105"/>
      <c r="C76" s="102"/>
    </row>
    <row r="77" spans="2:3" ht="14.25">
      <c r="B77" s="105"/>
      <c r="C77" s="102"/>
    </row>
    <row r="78" ht="14.25">
      <c r="B78" s="105"/>
    </row>
    <row r="79" ht="14.25">
      <c r="B79" s="105"/>
    </row>
    <row r="80" ht="14.25">
      <c r="B80" s="105"/>
    </row>
    <row r="81" ht="14.25">
      <c r="B81" s="105"/>
    </row>
    <row r="82" ht="14.25">
      <c r="B82" s="105"/>
    </row>
    <row r="83" ht="14.25">
      <c r="B83" s="105"/>
    </row>
    <row r="84" spans="2:3" ht="14.25">
      <c r="B84" s="95"/>
      <c r="C84" s="96"/>
    </row>
    <row r="85" spans="2:3" ht="14.25">
      <c r="B85" s="95"/>
      <c r="C85" s="96"/>
    </row>
    <row r="86" spans="2:3" ht="14.25">
      <c r="B86" s="96"/>
      <c r="C86" s="96"/>
    </row>
    <row r="87" spans="2:3" ht="14.25">
      <c r="B87" s="96"/>
      <c r="C87" s="96"/>
    </row>
    <row r="88" spans="2:3" ht="14.25">
      <c r="B88" s="96"/>
      <c r="C88" s="96"/>
    </row>
    <row r="89" spans="2:3" ht="14.25">
      <c r="B89" s="96"/>
      <c r="C89" s="96"/>
    </row>
    <row r="90" spans="2:3" ht="14.25">
      <c r="B90" s="96"/>
      <c r="C90" s="96"/>
    </row>
    <row r="91" spans="2:3" ht="14.25">
      <c r="B91" s="96"/>
      <c r="C91" s="96"/>
    </row>
    <row r="92" spans="2:3" ht="14.25">
      <c r="B92" s="96"/>
      <c r="C92" s="96"/>
    </row>
    <row r="93" spans="2:3" ht="14.25">
      <c r="B93" s="96"/>
      <c r="C93" s="96"/>
    </row>
    <row r="94" spans="2:3" ht="14.25">
      <c r="B94" s="96"/>
      <c r="C94" s="96"/>
    </row>
  </sheetData>
  <sheetProtection/>
  <mergeCells count="45">
    <mergeCell ref="A17:C17"/>
    <mergeCell ref="A13:C13"/>
    <mergeCell ref="B14:C14"/>
    <mergeCell ref="B15:C15"/>
    <mergeCell ref="B16:C16"/>
    <mergeCell ref="A3:K3"/>
    <mergeCell ref="B10:C10"/>
    <mergeCell ref="B29:C29"/>
    <mergeCell ref="B30:C30"/>
    <mergeCell ref="B23:C23"/>
    <mergeCell ref="B24:C24"/>
    <mergeCell ref="A25:C25"/>
    <mergeCell ref="A28:K28"/>
    <mergeCell ref="A5:C5"/>
    <mergeCell ref="A6:K6"/>
    <mergeCell ref="A47:C47"/>
    <mergeCell ref="A50:K50"/>
    <mergeCell ref="B42:C42"/>
    <mergeCell ref="A35:C35"/>
    <mergeCell ref="B36:C36"/>
    <mergeCell ref="B37:C37"/>
    <mergeCell ref="B38:C38"/>
    <mergeCell ref="A39:C39"/>
    <mergeCell ref="B40:C40"/>
    <mergeCell ref="B41:C41"/>
    <mergeCell ref="A21:C21"/>
    <mergeCell ref="B31:C31"/>
    <mergeCell ref="A51:C51"/>
    <mergeCell ref="A52:C52"/>
    <mergeCell ref="A53:C53"/>
    <mergeCell ref="A54:C54"/>
    <mergeCell ref="A43:C43"/>
    <mergeCell ref="B44:C44"/>
    <mergeCell ref="B45:C45"/>
    <mergeCell ref="B46:C46"/>
    <mergeCell ref="B7:C7"/>
    <mergeCell ref="B8:C8"/>
    <mergeCell ref="B12:C12"/>
    <mergeCell ref="B9:C9"/>
    <mergeCell ref="B34:C34"/>
    <mergeCell ref="B22:C22"/>
    <mergeCell ref="B32:C32"/>
    <mergeCell ref="B18:C18"/>
    <mergeCell ref="B19:C19"/>
    <mergeCell ref="B20:C20"/>
  </mergeCells>
  <printOptions/>
  <pageMargins left="0.7" right="0.57" top="0.27" bottom="0.17" header="0.17" footer="0.21"/>
  <pageSetup horizontalDpi="600" verticalDpi="600" orientation="portrait" paperSize="9" scale="81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38.28125" style="300" customWidth="1"/>
    <col min="2" max="2" width="6.57421875" style="301" customWidth="1"/>
    <col min="3" max="3" width="18.28125" style="300" hidden="1" customWidth="1"/>
    <col min="4" max="4" width="14.7109375" style="300" hidden="1" customWidth="1"/>
    <col min="5" max="5" width="1.8515625" style="300" hidden="1" customWidth="1"/>
    <col min="6" max="6" width="19.140625" style="300" customWidth="1"/>
    <col min="7" max="7" width="17.7109375" style="300" customWidth="1"/>
    <col min="8" max="16384" width="9.140625" style="300" customWidth="1"/>
  </cols>
  <sheetData>
    <row r="2" spans="1:7" ht="18">
      <c r="A2" s="364" t="s">
        <v>113</v>
      </c>
      <c r="E2" s="371"/>
      <c r="F2" s="371"/>
      <c r="G2" s="301" t="s">
        <v>570</v>
      </c>
    </row>
    <row r="3" spans="5:7" ht="18" customHeight="1">
      <c r="E3" s="372"/>
      <c r="F3" s="372"/>
      <c r="G3" s="372"/>
    </row>
    <row r="4" spans="1:6" ht="18" customHeight="1">
      <c r="A4" s="374" t="s">
        <v>569</v>
      </c>
      <c r="B4" s="374"/>
      <c r="C4" s="374"/>
      <c r="D4" s="374"/>
      <c r="E4" s="372"/>
      <c r="F4" s="372"/>
    </row>
    <row r="5" spans="1:7" ht="18" customHeight="1">
      <c r="A5" s="373"/>
      <c r="B5" s="365"/>
      <c r="C5" s="373"/>
      <c r="D5" s="373"/>
      <c r="E5" s="372"/>
      <c r="F5" s="372"/>
      <c r="G5" s="372"/>
    </row>
    <row r="6" spans="1:7" ht="18" customHeight="1">
      <c r="A6" s="415" t="s">
        <v>568</v>
      </c>
      <c r="B6" s="415"/>
      <c r="C6" s="415"/>
      <c r="D6" s="415"/>
      <c r="E6" s="415"/>
      <c r="F6" s="415"/>
      <c r="G6" s="415"/>
    </row>
    <row r="7" spans="5:7" ht="18" customHeight="1" thickBot="1">
      <c r="E7" s="371"/>
      <c r="F7" s="371"/>
      <c r="G7" s="371"/>
    </row>
    <row r="8" spans="1:11" s="364" customFormat="1" ht="65.25" customHeight="1" thickBot="1">
      <c r="A8" s="370" t="s">
        <v>567</v>
      </c>
      <c r="B8" s="369" t="s">
        <v>566</v>
      </c>
      <c r="C8" s="368" t="s">
        <v>118</v>
      </c>
      <c r="D8" s="367" t="s">
        <v>565</v>
      </c>
      <c r="E8" s="366" t="s">
        <v>118</v>
      </c>
      <c r="F8" s="366" t="s">
        <v>118</v>
      </c>
      <c r="G8" s="366" t="s">
        <v>121</v>
      </c>
      <c r="H8" s="365"/>
      <c r="I8" s="365"/>
      <c r="J8" s="365"/>
      <c r="K8" s="365"/>
    </row>
    <row r="9" spans="1:11" ht="15.75" customHeight="1" thickBot="1">
      <c r="A9" s="363" t="s">
        <v>154</v>
      </c>
      <c r="B9" s="362"/>
      <c r="C9" s="361"/>
      <c r="D9" s="360"/>
      <c r="E9" s="359"/>
      <c r="F9" s="359"/>
      <c r="G9" s="359"/>
      <c r="H9" s="353"/>
      <c r="I9" s="353"/>
      <c r="J9" s="353"/>
      <c r="K9" s="353"/>
    </row>
    <row r="10" spans="1:11" ht="15.75" customHeight="1">
      <c r="A10" s="358" t="s">
        <v>557</v>
      </c>
      <c r="B10" s="311" t="s">
        <v>545</v>
      </c>
      <c r="C10" s="331">
        <v>3950</v>
      </c>
      <c r="D10" s="357"/>
      <c r="E10" s="329">
        <f>SUM(C10:D10)</f>
        <v>3950</v>
      </c>
      <c r="F10" s="329">
        <f>SUM(E10:E10)</f>
        <v>3950</v>
      </c>
      <c r="G10" s="329">
        <v>2199</v>
      </c>
      <c r="H10" s="353"/>
      <c r="I10" s="353"/>
      <c r="J10" s="353"/>
      <c r="K10" s="353"/>
    </row>
    <row r="11" spans="1:11" ht="15.75" customHeight="1">
      <c r="A11" s="312" t="s">
        <v>556</v>
      </c>
      <c r="B11" s="311" t="s">
        <v>545</v>
      </c>
      <c r="C11" s="310">
        <f>SUM(C17+C10)</f>
        <v>19474</v>
      </c>
      <c r="D11" s="320">
        <f>SUM(D17+D10)</f>
        <v>400</v>
      </c>
      <c r="E11" s="308">
        <f>SUM(E17+E10)</f>
        <v>19874</v>
      </c>
      <c r="F11" s="308">
        <f>SUM(F17+F10)</f>
        <v>19874</v>
      </c>
      <c r="G11" s="308">
        <v>15210</v>
      </c>
      <c r="H11" s="353"/>
      <c r="I11" s="353"/>
      <c r="J11" s="353"/>
      <c r="K11" s="353"/>
    </row>
    <row r="12" spans="1:11" s="345" customFormat="1" ht="15.75" customHeight="1">
      <c r="A12" s="312" t="s">
        <v>555</v>
      </c>
      <c r="B12" s="311" t="s">
        <v>545</v>
      </c>
      <c r="C12" s="310">
        <f>SUM(C18)</f>
        <v>500</v>
      </c>
      <c r="D12" s="320">
        <f>SUM(D18)</f>
        <v>-200</v>
      </c>
      <c r="E12" s="308">
        <f>SUM(E18)</f>
        <v>300</v>
      </c>
      <c r="F12" s="308">
        <f>SUM(F18)</f>
        <v>300</v>
      </c>
      <c r="G12" s="308">
        <v>0</v>
      </c>
      <c r="H12" s="356"/>
      <c r="I12" s="356"/>
      <c r="J12" s="356"/>
      <c r="K12" s="356"/>
    </row>
    <row r="13" spans="1:11" s="345" customFormat="1" ht="15.75" customHeight="1">
      <c r="A13" s="312" t="s">
        <v>554</v>
      </c>
      <c r="B13" s="311" t="s">
        <v>545</v>
      </c>
      <c r="C13" s="310">
        <v>8490</v>
      </c>
      <c r="D13" s="309"/>
      <c r="E13" s="329">
        <f>SUM(C13:D13)</f>
        <v>8490</v>
      </c>
      <c r="F13" s="329">
        <f>SUM(E13:E13)</f>
        <v>8490</v>
      </c>
      <c r="G13" s="329">
        <v>3485</v>
      </c>
      <c r="H13" s="356"/>
      <c r="I13" s="356"/>
      <c r="J13" s="356"/>
      <c r="K13" s="356"/>
    </row>
    <row r="14" spans="1:11" s="345" customFormat="1" ht="15.75" customHeight="1">
      <c r="A14" s="312" t="s">
        <v>553</v>
      </c>
      <c r="B14" s="318" t="s">
        <v>552</v>
      </c>
      <c r="C14" s="310">
        <v>34</v>
      </c>
      <c r="D14" s="309"/>
      <c r="E14" s="329">
        <f>SUM(C14:D14)</f>
        <v>34</v>
      </c>
      <c r="F14" s="329">
        <f>SUM(E14:E14)</f>
        <v>34</v>
      </c>
      <c r="G14" s="329">
        <v>32</v>
      </c>
      <c r="H14" s="356"/>
      <c r="I14" s="356"/>
      <c r="J14" s="356"/>
      <c r="K14" s="356"/>
    </row>
    <row r="15" spans="1:11" s="345" customFormat="1" ht="15.75" customHeight="1">
      <c r="A15" s="312" t="s">
        <v>551</v>
      </c>
      <c r="B15" s="318" t="s">
        <v>543</v>
      </c>
      <c r="C15" s="310">
        <v>18946</v>
      </c>
      <c r="D15" s="309"/>
      <c r="E15" s="329">
        <f>SUM(C15:D15)</f>
        <v>18946</v>
      </c>
      <c r="F15" s="329">
        <f>SUM(E15:E15)</f>
        <v>18946</v>
      </c>
      <c r="G15" s="329">
        <v>17840</v>
      </c>
      <c r="H15" s="356"/>
      <c r="I15" s="356"/>
      <c r="J15" s="356"/>
      <c r="K15" s="356"/>
    </row>
    <row r="16" spans="1:11" s="345" customFormat="1" ht="15.75" customHeight="1">
      <c r="A16" s="316" t="s">
        <v>550</v>
      </c>
      <c r="B16" s="311" t="s">
        <v>545</v>
      </c>
      <c r="C16" s="315">
        <f>SUM(C17:C18)</f>
        <v>16024</v>
      </c>
      <c r="D16" s="314">
        <f>SUM(D17:D18)</f>
        <v>200</v>
      </c>
      <c r="E16" s="333">
        <f>SUM(E17:E18)</f>
        <v>16224</v>
      </c>
      <c r="F16" s="333">
        <f>SUM(F17:F18)</f>
        <v>16224</v>
      </c>
      <c r="G16" s="333">
        <f>SUM(G17:G19)</f>
        <v>11364</v>
      </c>
      <c r="H16" s="356"/>
      <c r="I16" s="356"/>
      <c r="J16" s="356"/>
      <c r="K16" s="356"/>
    </row>
    <row r="17" spans="1:11" ht="15.75" customHeight="1">
      <c r="A17" s="316" t="s">
        <v>549</v>
      </c>
      <c r="B17" s="311" t="s">
        <v>545</v>
      </c>
      <c r="C17" s="315">
        <v>15524</v>
      </c>
      <c r="D17" s="314">
        <v>400</v>
      </c>
      <c r="E17" s="333">
        <f>SUM(C17:D17)</f>
        <v>15924</v>
      </c>
      <c r="F17" s="333">
        <f>SUM(E17:E17)</f>
        <v>15924</v>
      </c>
      <c r="G17" s="333">
        <v>7761</v>
      </c>
      <c r="H17" s="353"/>
      <c r="I17" s="353"/>
      <c r="J17" s="353"/>
      <c r="K17" s="353"/>
    </row>
    <row r="18" spans="1:11" ht="15.75" customHeight="1">
      <c r="A18" s="316" t="s">
        <v>548</v>
      </c>
      <c r="B18" s="311" t="s">
        <v>545</v>
      </c>
      <c r="C18" s="315">
        <v>500</v>
      </c>
      <c r="D18" s="355">
        <v>-200</v>
      </c>
      <c r="E18" s="333">
        <f>SUM(C18:D18)</f>
        <v>300</v>
      </c>
      <c r="F18" s="333">
        <f>SUM(E18:E18)</f>
        <v>300</v>
      </c>
      <c r="G18" s="333">
        <v>0</v>
      </c>
      <c r="H18" s="353"/>
      <c r="I18" s="353"/>
      <c r="J18" s="353"/>
      <c r="K18" s="353"/>
    </row>
    <row r="19" spans="1:11" ht="15.75" customHeight="1">
      <c r="A19" s="316" t="s">
        <v>547</v>
      </c>
      <c r="B19" s="311" t="s">
        <v>545</v>
      </c>
      <c r="C19" s="315"/>
      <c r="D19" s="355"/>
      <c r="E19" s="333"/>
      <c r="F19" s="333">
        <v>0</v>
      </c>
      <c r="G19" s="333">
        <v>3603</v>
      </c>
      <c r="H19" s="354"/>
      <c r="I19" s="353"/>
      <c r="J19" s="353"/>
      <c r="K19" s="353"/>
    </row>
    <row r="20" spans="1:11" s="345" customFormat="1" ht="15.75" customHeight="1">
      <c r="A20" s="312" t="s">
        <v>571</v>
      </c>
      <c r="B20" s="311" t="s">
        <v>545</v>
      </c>
      <c r="C20" s="310">
        <v>0</v>
      </c>
      <c r="D20" s="309"/>
      <c r="E20" s="329">
        <f>SUM(C20:D20)</f>
        <v>0</v>
      </c>
      <c r="F20" s="329">
        <f>SUM(E20:E20)</f>
        <v>0</v>
      </c>
      <c r="G20" s="352" t="s">
        <v>572</v>
      </c>
      <c r="H20" s="351"/>
      <c r="I20" s="346"/>
      <c r="J20" s="346"/>
      <c r="K20" s="346"/>
    </row>
    <row r="21" spans="1:11" s="345" customFormat="1" ht="15.75" customHeight="1">
      <c r="A21" s="350" t="s">
        <v>564</v>
      </c>
      <c r="B21" s="311" t="s">
        <v>563</v>
      </c>
      <c r="C21" s="348">
        <v>280</v>
      </c>
      <c r="D21" s="347"/>
      <c r="E21" s="329">
        <f>SUM(C21:D21)</f>
        <v>280</v>
      </c>
      <c r="F21" s="329">
        <f>SUM(E21:E21)</f>
        <v>280</v>
      </c>
      <c r="G21" s="329">
        <v>142</v>
      </c>
      <c r="H21" s="346"/>
      <c r="I21" s="346"/>
      <c r="J21" s="346"/>
      <c r="K21" s="346"/>
    </row>
    <row r="22" spans="1:11" s="345" customFormat="1" ht="15.75" customHeight="1">
      <c r="A22" s="350" t="s">
        <v>562</v>
      </c>
      <c r="B22" s="349" t="s">
        <v>552</v>
      </c>
      <c r="C22" s="348">
        <v>78000</v>
      </c>
      <c r="D22" s="347"/>
      <c r="E22" s="329">
        <f>SUM(C22:D22)</f>
        <v>78000</v>
      </c>
      <c r="F22" s="329">
        <f>SUM(E22:E22)</f>
        <v>78000</v>
      </c>
      <c r="G22" s="329">
        <v>34440</v>
      </c>
      <c r="H22" s="346"/>
      <c r="I22" s="346"/>
      <c r="J22" s="346"/>
      <c r="K22" s="346"/>
    </row>
    <row r="23" spans="1:11" ht="15.75" customHeight="1" thickBot="1">
      <c r="A23" s="307" t="s">
        <v>544</v>
      </c>
      <c r="B23" s="311" t="s">
        <v>543</v>
      </c>
      <c r="C23" s="305">
        <v>50000</v>
      </c>
      <c r="D23" s="304"/>
      <c r="E23" s="329">
        <f>SUM(C23:D23)</f>
        <v>50000</v>
      </c>
      <c r="F23" s="329">
        <f>SUM(E23:E23)</f>
        <v>50000</v>
      </c>
      <c r="G23" s="329">
        <v>38668.5</v>
      </c>
      <c r="H23" s="317"/>
      <c r="I23" s="317"/>
      <c r="J23" s="317"/>
      <c r="K23" s="317"/>
    </row>
    <row r="24" spans="1:11" ht="15.75" customHeight="1">
      <c r="A24" s="344" t="s">
        <v>561</v>
      </c>
      <c r="B24" s="343"/>
      <c r="C24" s="342"/>
      <c r="D24" s="341"/>
      <c r="E24" s="340"/>
      <c r="F24" s="340"/>
      <c r="G24" s="340"/>
      <c r="H24" s="317"/>
      <c r="I24" s="317"/>
      <c r="J24" s="317"/>
      <c r="K24" s="317"/>
    </row>
    <row r="25" spans="1:11" ht="15.75" customHeight="1">
      <c r="A25" s="338" t="s">
        <v>557</v>
      </c>
      <c r="B25" s="311" t="s">
        <v>545</v>
      </c>
      <c r="C25" s="331">
        <v>9800</v>
      </c>
      <c r="D25" s="330" t="s">
        <v>560</v>
      </c>
      <c r="E25" s="329">
        <f aca="true" t="shared" si="0" ref="E25:E35">SUM(C25:D25)</f>
        <v>9800</v>
      </c>
      <c r="F25" s="329">
        <f aca="true" t="shared" si="1" ref="F25:F35">SUM(E25:E25)</f>
        <v>9800</v>
      </c>
      <c r="G25" s="329">
        <v>4765</v>
      </c>
      <c r="H25" s="317"/>
      <c r="I25" s="317"/>
      <c r="J25" s="317"/>
      <c r="K25" s="317"/>
    </row>
    <row r="26" spans="1:11" ht="15.75" customHeight="1">
      <c r="A26" s="332" t="s">
        <v>556</v>
      </c>
      <c r="B26" s="311" t="s">
        <v>545</v>
      </c>
      <c r="C26" s="310">
        <v>21800</v>
      </c>
      <c r="D26" s="339"/>
      <c r="E26" s="329">
        <f t="shared" si="0"/>
        <v>21800</v>
      </c>
      <c r="F26" s="329">
        <f t="shared" si="1"/>
        <v>21800</v>
      </c>
      <c r="G26" s="329">
        <v>7839</v>
      </c>
      <c r="H26" s="317"/>
      <c r="I26" s="317"/>
      <c r="J26" s="317"/>
      <c r="K26" s="317"/>
    </row>
    <row r="27" spans="1:11" ht="15.75" customHeight="1">
      <c r="A27" s="332" t="s">
        <v>555</v>
      </c>
      <c r="B27" s="311" t="s">
        <v>545</v>
      </c>
      <c r="C27" s="310">
        <v>1500</v>
      </c>
      <c r="D27" s="339"/>
      <c r="E27" s="329">
        <f t="shared" si="0"/>
        <v>1500</v>
      </c>
      <c r="F27" s="329">
        <f t="shared" si="1"/>
        <v>1500</v>
      </c>
      <c r="G27" s="329">
        <v>0</v>
      </c>
      <c r="H27" s="317"/>
      <c r="I27" s="317"/>
      <c r="J27" s="317"/>
      <c r="K27" s="317"/>
    </row>
    <row r="28" spans="1:11" ht="15.75" customHeight="1">
      <c r="A28" s="332" t="s">
        <v>554</v>
      </c>
      <c r="B28" s="311" t="s">
        <v>545</v>
      </c>
      <c r="C28" s="310">
        <v>8000</v>
      </c>
      <c r="D28" s="339"/>
      <c r="E28" s="329">
        <f t="shared" si="0"/>
        <v>8000</v>
      </c>
      <c r="F28" s="329">
        <f t="shared" si="1"/>
        <v>8000</v>
      </c>
      <c r="G28" s="329">
        <v>2610</v>
      </c>
      <c r="H28" s="317"/>
      <c r="I28" s="317"/>
      <c r="J28" s="317"/>
      <c r="K28" s="317"/>
    </row>
    <row r="29" spans="1:11" ht="15.75" customHeight="1">
      <c r="A29" s="332" t="s">
        <v>553</v>
      </c>
      <c r="B29" s="337" t="s">
        <v>552</v>
      </c>
      <c r="C29" s="310">
        <v>34</v>
      </c>
      <c r="D29" s="339"/>
      <c r="E29" s="329">
        <f t="shared" si="0"/>
        <v>34</v>
      </c>
      <c r="F29" s="329">
        <f t="shared" si="1"/>
        <v>34</v>
      </c>
      <c r="G29" s="329">
        <v>34</v>
      </c>
      <c r="H29" s="317"/>
      <c r="I29" s="317"/>
      <c r="J29" s="317"/>
      <c r="K29" s="317"/>
    </row>
    <row r="30" spans="1:11" ht="15.75" customHeight="1">
      <c r="A30" s="338" t="s">
        <v>551</v>
      </c>
      <c r="B30" s="337" t="s">
        <v>559</v>
      </c>
      <c r="C30" s="331">
        <v>13600</v>
      </c>
      <c r="D30" s="330"/>
      <c r="E30" s="329">
        <f t="shared" si="0"/>
        <v>13600</v>
      </c>
      <c r="F30" s="329">
        <f t="shared" si="1"/>
        <v>13600</v>
      </c>
      <c r="G30" s="329">
        <v>13600</v>
      </c>
      <c r="H30" s="317"/>
      <c r="I30" s="317"/>
      <c r="J30" s="317"/>
      <c r="K30" s="317"/>
    </row>
    <row r="31" spans="1:11" ht="15.75" customHeight="1">
      <c r="A31" s="316" t="s">
        <v>550</v>
      </c>
      <c r="B31" s="311" t="s">
        <v>545</v>
      </c>
      <c r="C31" s="335">
        <f>SUM(C32:C33)</f>
        <v>13500</v>
      </c>
      <c r="D31" s="336"/>
      <c r="E31" s="333">
        <f t="shared" si="0"/>
        <v>13500</v>
      </c>
      <c r="F31" s="333">
        <f t="shared" si="1"/>
        <v>13500</v>
      </c>
      <c r="G31" s="333">
        <v>5833</v>
      </c>
      <c r="H31" s="317"/>
      <c r="I31" s="317"/>
      <c r="J31" s="317"/>
      <c r="K31" s="317"/>
    </row>
    <row r="32" spans="1:11" ht="15.75" customHeight="1">
      <c r="A32" s="316" t="s">
        <v>549</v>
      </c>
      <c r="B32" s="311" t="s">
        <v>545</v>
      </c>
      <c r="C32" s="335">
        <v>12000</v>
      </c>
      <c r="D32" s="334"/>
      <c r="E32" s="333">
        <f t="shared" si="0"/>
        <v>12000</v>
      </c>
      <c r="F32" s="333">
        <f t="shared" si="1"/>
        <v>12000</v>
      </c>
      <c r="G32" s="333">
        <v>5833</v>
      </c>
      <c r="H32" s="317"/>
      <c r="I32" s="317"/>
      <c r="J32" s="317"/>
      <c r="K32" s="317"/>
    </row>
    <row r="33" spans="1:11" ht="15.75" customHeight="1">
      <c r="A33" s="316" t="s">
        <v>548</v>
      </c>
      <c r="B33" s="311" t="s">
        <v>545</v>
      </c>
      <c r="C33" s="335">
        <v>1500</v>
      </c>
      <c r="D33" s="334"/>
      <c r="E33" s="333">
        <f t="shared" si="0"/>
        <v>1500</v>
      </c>
      <c r="F33" s="333">
        <f t="shared" si="1"/>
        <v>1500</v>
      </c>
      <c r="G33" s="333">
        <v>0</v>
      </c>
      <c r="H33" s="317"/>
      <c r="I33" s="317"/>
      <c r="J33" s="317"/>
      <c r="K33" s="317"/>
    </row>
    <row r="34" spans="1:11" ht="15.75" customHeight="1">
      <c r="A34" s="332" t="s">
        <v>546</v>
      </c>
      <c r="B34" s="311" t="s">
        <v>545</v>
      </c>
      <c r="C34" s="331">
        <v>0</v>
      </c>
      <c r="D34" s="330"/>
      <c r="E34" s="329">
        <f t="shared" si="0"/>
        <v>0</v>
      </c>
      <c r="F34" s="329">
        <f t="shared" si="1"/>
        <v>0</v>
      </c>
      <c r="G34" s="329">
        <v>2759</v>
      </c>
      <c r="H34" s="317"/>
      <c r="I34" s="317"/>
      <c r="J34" s="317"/>
      <c r="K34" s="317"/>
    </row>
    <row r="35" spans="1:11" ht="15.75" customHeight="1" thickBot="1">
      <c r="A35" s="328" t="s">
        <v>544</v>
      </c>
      <c r="B35" s="306" t="s">
        <v>543</v>
      </c>
      <c r="C35" s="305">
        <v>20000</v>
      </c>
      <c r="D35" s="327"/>
      <c r="E35" s="326">
        <f t="shared" si="0"/>
        <v>20000</v>
      </c>
      <c r="F35" s="326">
        <f t="shared" si="1"/>
        <v>20000</v>
      </c>
      <c r="G35" s="326">
        <v>6000</v>
      </c>
      <c r="H35" s="317"/>
      <c r="I35" s="317"/>
      <c r="J35" s="317"/>
      <c r="K35" s="317"/>
    </row>
    <row r="36" spans="1:11" ht="15.75" customHeight="1">
      <c r="A36" s="325" t="s">
        <v>558</v>
      </c>
      <c r="B36" s="324"/>
      <c r="C36" s="323"/>
      <c r="D36" s="322"/>
      <c r="E36" s="321"/>
      <c r="F36" s="321"/>
      <c r="G36" s="321"/>
      <c r="H36" s="317"/>
      <c r="I36" s="317"/>
      <c r="J36" s="317"/>
      <c r="K36" s="317"/>
    </row>
    <row r="37" spans="1:11" ht="15.75" customHeight="1">
      <c r="A37" s="312" t="s">
        <v>557</v>
      </c>
      <c r="B37" s="311" t="s">
        <v>545</v>
      </c>
      <c r="C37" s="310">
        <v>274</v>
      </c>
      <c r="D37" s="309"/>
      <c r="E37" s="308">
        <f>SUM(C37:D37)</f>
        <v>274</v>
      </c>
      <c r="F37" s="308">
        <f>SUM(E37:E37)</f>
        <v>274</v>
      </c>
      <c r="G37" s="308">
        <v>20</v>
      </c>
      <c r="H37" s="317"/>
      <c r="I37" s="317"/>
      <c r="J37" s="317"/>
      <c r="K37" s="317"/>
    </row>
    <row r="38" spans="1:11" ht="15.75" customHeight="1">
      <c r="A38" s="312" t="s">
        <v>556</v>
      </c>
      <c r="B38" s="311" t="s">
        <v>545</v>
      </c>
      <c r="C38" s="310">
        <f>SUM(C44+C37)</f>
        <v>4275</v>
      </c>
      <c r="D38" s="320">
        <f>SUM(D44+D37)</f>
        <v>0</v>
      </c>
      <c r="E38" s="308">
        <f>SUM(E44+E37)</f>
        <v>4275</v>
      </c>
      <c r="F38" s="308">
        <f>SUM(F44+F37)</f>
        <v>4726</v>
      </c>
      <c r="G38" s="308">
        <v>2607</v>
      </c>
      <c r="H38" s="317"/>
      <c r="I38" s="317"/>
      <c r="J38" s="317"/>
      <c r="K38" s="317"/>
    </row>
    <row r="39" spans="1:11" ht="15.75" customHeight="1">
      <c r="A39" s="312" t="s">
        <v>555</v>
      </c>
      <c r="B39" s="311" t="s">
        <v>545</v>
      </c>
      <c r="C39" s="310">
        <f>SUM(C45)</f>
        <v>0</v>
      </c>
      <c r="D39" s="320">
        <f>SUM(D45)</f>
        <v>500</v>
      </c>
      <c r="E39" s="308">
        <f>SUM(E45)</f>
        <v>500</v>
      </c>
      <c r="F39" s="308">
        <f>SUM(F45)</f>
        <v>49</v>
      </c>
      <c r="G39" s="308">
        <v>0</v>
      </c>
      <c r="H39" s="317"/>
      <c r="I39" s="317"/>
      <c r="J39" s="317"/>
      <c r="K39" s="317"/>
    </row>
    <row r="40" spans="1:11" ht="15.75" customHeight="1">
      <c r="A40" s="312" t="s">
        <v>554</v>
      </c>
      <c r="B40" s="311" t="s">
        <v>545</v>
      </c>
      <c r="C40" s="310">
        <v>1100</v>
      </c>
      <c r="D40" s="309"/>
      <c r="E40" s="308">
        <f>SUM(C40:D40)</f>
        <v>1100</v>
      </c>
      <c r="F40" s="308">
        <f>SUM(E40:E40)</f>
        <v>1100</v>
      </c>
      <c r="G40" s="308">
        <v>418</v>
      </c>
      <c r="H40" s="317"/>
      <c r="I40" s="317"/>
      <c r="J40" s="317"/>
      <c r="K40" s="317"/>
    </row>
    <row r="41" spans="1:11" ht="15.75" customHeight="1">
      <c r="A41" s="312" t="s">
        <v>553</v>
      </c>
      <c r="B41" s="318" t="s">
        <v>552</v>
      </c>
      <c r="C41" s="310">
        <v>4</v>
      </c>
      <c r="D41" s="309"/>
      <c r="E41" s="308">
        <f>SUM(C41:D41)</f>
        <v>4</v>
      </c>
      <c r="F41" s="308">
        <f>SUM(E41:E41)</f>
        <v>4</v>
      </c>
      <c r="G41" s="319">
        <v>3.5</v>
      </c>
      <c r="H41" s="317"/>
      <c r="I41" s="317"/>
      <c r="J41" s="317"/>
      <c r="K41" s="317"/>
    </row>
    <row r="42" spans="1:11" ht="15.75" customHeight="1">
      <c r="A42" s="312" t="s">
        <v>551</v>
      </c>
      <c r="B42" s="318" t="s">
        <v>543</v>
      </c>
      <c r="C42" s="310">
        <v>22916</v>
      </c>
      <c r="D42" s="309"/>
      <c r="E42" s="308">
        <f>SUM(C42:D42)</f>
        <v>22916</v>
      </c>
      <c r="F42" s="308">
        <f>SUM(E42:E42)</f>
        <v>22916</v>
      </c>
      <c r="G42" s="308">
        <v>19922</v>
      </c>
      <c r="H42" s="317"/>
      <c r="I42" s="317"/>
      <c r="J42" s="317"/>
      <c r="K42" s="317"/>
    </row>
    <row r="43" spans="1:7" ht="15.75" customHeight="1">
      <c r="A43" s="316" t="s">
        <v>550</v>
      </c>
      <c r="B43" s="311" t="s">
        <v>545</v>
      </c>
      <c r="C43" s="315">
        <f>SUM(C44:C45)</f>
        <v>4001</v>
      </c>
      <c r="D43" s="314">
        <f>SUM(D44:D45)</f>
        <v>500</v>
      </c>
      <c r="E43" s="313">
        <f>SUM(E44:E45)</f>
        <v>4501</v>
      </c>
      <c r="F43" s="313">
        <f>SUM(F44:F45)</f>
        <v>4501</v>
      </c>
      <c r="G43" s="313">
        <f>SUM(G44:G46)</f>
        <v>2515</v>
      </c>
    </row>
    <row r="44" spans="1:7" ht="15.75" customHeight="1">
      <c r="A44" s="316" t="s">
        <v>549</v>
      </c>
      <c r="B44" s="311" t="s">
        <v>545</v>
      </c>
      <c r="C44" s="315">
        <v>4001</v>
      </c>
      <c r="D44" s="314">
        <v>0</v>
      </c>
      <c r="E44" s="313">
        <f>SUM(C44:D44)</f>
        <v>4001</v>
      </c>
      <c r="F44" s="313">
        <v>4452</v>
      </c>
      <c r="G44" s="313">
        <v>2452</v>
      </c>
    </row>
    <row r="45" spans="1:7" ht="15.75" customHeight="1">
      <c r="A45" s="316" t="s">
        <v>548</v>
      </c>
      <c r="B45" s="311" t="s">
        <v>545</v>
      </c>
      <c r="C45" s="315">
        <v>0</v>
      </c>
      <c r="D45" s="314">
        <v>500</v>
      </c>
      <c r="E45" s="313">
        <f>SUM(C45:D45)</f>
        <v>500</v>
      </c>
      <c r="F45" s="313">
        <v>49</v>
      </c>
      <c r="G45" s="313">
        <v>49</v>
      </c>
    </row>
    <row r="46" spans="1:7" ht="15.75" customHeight="1">
      <c r="A46" s="316" t="s">
        <v>547</v>
      </c>
      <c r="B46" s="311" t="s">
        <v>545</v>
      </c>
      <c r="C46" s="315"/>
      <c r="D46" s="314"/>
      <c r="E46" s="313"/>
      <c r="F46" s="313">
        <v>0</v>
      </c>
      <c r="G46" s="313">
        <v>14</v>
      </c>
    </row>
    <row r="47" spans="1:7" ht="15.75" customHeight="1">
      <c r="A47" s="312" t="s">
        <v>571</v>
      </c>
      <c r="B47" s="311" t="s">
        <v>545</v>
      </c>
      <c r="C47" s="310">
        <v>0</v>
      </c>
      <c r="D47" s="309"/>
      <c r="E47" s="308">
        <f>SUM(C47:D47)</f>
        <v>0</v>
      </c>
      <c r="F47" s="308">
        <f>SUM(E47:E47)</f>
        <v>0</v>
      </c>
      <c r="G47" s="308">
        <v>-155</v>
      </c>
    </row>
    <row r="48" spans="1:7" ht="15.75" customHeight="1" thickBot="1">
      <c r="A48" s="307" t="s">
        <v>544</v>
      </c>
      <c r="B48" s="306" t="s">
        <v>543</v>
      </c>
      <c r="C48" s="305">
        <v>10000</v>
      </c>
      <c r="D48" s="304"/>
      <c r="E48" s="303">
        <f>SUM(C48:D48)</f>
        <v>10000</v>
      </c>
      <c r="F48" s="303">
        <f>SUM(E48:E48)</f>
        <v>10000</v>
      </c>
      <c r="G48" s="303">
        <v>9000</v>
      </c>
    </row>
    <row r="51" ht="14.25">
      <c r="G51" s="302"/>
    </row>
  </sheetData>
  <sheetProtection/>
  <mergeCells count="1">
    <mergeCell ref="A6:G6"/>
  </mergeCells>
  <printOptions/>
  <pageMargins left="0.96" right="0.93" top="0.27" bottom="0" header="0.18" footer="0.2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59" customWidth="1"/>
    <col min="2" max="2" width="11.57421875" style="59" hidden="1" customWidth="1"/>
    <col min="3" max="3" width="28.57421875" style="59" customWidth="1"/>
    <col min="4" max="4" width="38.28125" style="59" customWidth="1"/>
    <col min="5" max="5" width="9.8515625" style="59" customWidth="1"/>
    <col min="6" max="16384" width="9.140625" style="59" customWidth="1"/>
  </cols>
  <sheetData>
    <row r="1" spans="1:5" ht="17.25" customHeight="1">
      <c r="A1" s="416" t="s">
        <v>141</v>
      </c>
      <c r="B1" s="416"/>
      <c r="C1" s="416"/>
      <c r="D1" s="416"/>
      <c r="E1" s="416"/>
    </row>
    <row r="2" spans="1:5" ht="29.25" customHeight="1" thickBot="1">
      <c r="A2" s="107" t="s">
        <v>142</v>
      </c>
      <c r="B2" s="108"/>
      <c r="C2" s="108"/>
      <c r="D2" s="108"/>
      <c r="E2" s="108"/>
    </row>
    <row r="3" spans="1:5" ht="15">
      <c r="A3" s="109" t="s">
        <v>143</v>
      </c>
      <c r="B3" s="110" t="s">
        <v>144</v>
      </c>
      <c r="C3" s="111" t="s">
        <v>145</v>
      </c>
      <c r="D3" s="111" t="s">
        <v>146</v>
      </c>
      <c r="E3" s="112" t="s">
        <v>147</v>
      </c>
    </row>
    <row r="4" spans="1:5" s="117" customFormat="1" ht="12.75" customHeight="1">
      <c r="A4" s="113">
        <v>1</v>
      </c>
      <c r="B4" s="114">
        <v>39463</v>
      </c>
      <c r="C4" s="115" t="s">
        <v>148</v>
      </c>
      <c r="D4" s="115" t="s">
        <v>149</v>
      </c>
      <c r="E4" s="116">
        <v>30000</v>
      </c>
    </row>
    <row r="5" spans="1:5" ht="12.75" customHeight="1">
      <c r="A5" s="118">
        <v>2</v>
      </c>
      <c r="B5" s="119">
        <v>39463</v>
      </c>
      <c r="C5" s="120" t="s">
        <v>150</v>
      </c>
      <c r="D5" s="120" t="s">
        <v>151</v>
      </c>
      <c r="E5" s="121">
        <v>30000</v>
      </c>
    </row>
    <row r="6" spans="1:5" ht="12.75" customHeight="1">
      <c r="A6" s="118">
        <v>3</v>
      </c>
      <c r="B6" s="119">
        <v>39476</v>
      </c>
      <c r="C6" s="120" t="s">
        <v>152</v>
      </c>
      <c r="D6" s="120" t="s">
        <v>153</v>
      </c>
      <c r="E6" s="121">
        <v>10000</v>
      </c>
    </row>
    <row r="7" spans="1:5" ht="12.75" customHeight="1">
      <c r="A7" s="118">
        <v>4</v>
      </c>
      <c r="B7" s="119">
        <v>39476</v>
      </c>
      <c r="C7" s="122" t="s">
        <v>154</v>
      </c>
      <c r="D7" s="122" t="s">
        <v>155</v>
      </c>
      <c r="E7" s="123">
        <v>445860</v>
      </c>
    </row>
    <row r="8" spans="1:5" ht="12.75" customHeight="1">
      <c r="A8" s="118">
        <v>5</v>
      </c>
      <c r="B8" s="119">
        <v>39490</v>
      </c>
      <c r="C8" s="122" t="s">
        <v>156</v>
      </c>
      <c r="D8" s="122" t="s">
        <v>157</v>
      </c>
      <c r="E8" s="123">
        <v>10000</v>
      </c>
    </row>
    <row r="9" spans="1:5" ht="12.75" customHeight="1">
      <c r="A9" s="118">
        <v>6</v>
      </c>
      <c r="B9" s="119">
        <v>39503</v>
      </c>
      <c r="C9" s="122" t="s">
        <v>158</v>
      </c>
      <c r="D9" s="122" t="s">
        <v>159</v>
      </c>
      <c r="E9" s="123">
        <v>15000</v>
      </c>
    </row>
    <row r="10" spans="1:5" ht="12.75" customHeight="1">
      <c r="A10" s="118">
        <v>7</v>
      </c>
      <c r="B10" s="119">
        <v>39507</v>
      </c>
      <c r="C10" s="122" t="s">
        <v>160</v>
      </c>
      <c r="D10" s="122" t="s">
        <v>161</v>
      </c>
      <c r="E10" s="123">
        <v>15000</v>
      </c>
    </row>
    <row r="11" spans="1:5" ht="12.75" customHeight="1">
      <c r="A11" s="118">
        <v>8</v>
      </c>
      <c r="B11" s="119">
        <v>39520</v>
      </c>
      <c r="C11" s="122" t="s">
        <v>162</v>
      </c>
      <c r="D11" s="122" t="s">
        <v>163</v>
      </c>
      <c r="E11" s="123">
        <v>10000</v>
      </c>
    </row>
    <row r="12" spans="1:5" ht="12.75" customHeight="1">
      <c r="A12" s="118">
        <v>9</v>
      </c>
      <c r="B12" s="119">
        <v>39520</v>
      </c>
      <c r="C12" s="122" t="s">
        <v>164</v>
      </c>
      <c r="D12" s="122" t="s">
        <v>165</v>
      </c>
      <c r="E12" s="123">
        <v>5000</v>
      </c>
    </row>
    <row r="13" spans="1:5" ht="12.75" customHeight="1">
      <c r="A13" s="124">
        <v>10</v>
      </c>
      <c r="B13" s="119">
        <v>39533</v>
      </c>
      <c r="C13" s="122" t="s">
        <v>166</v>
      </c>
      <c r="D13" s="122" t="s">
        <v>167</v>
      </c>
      <c r="E13" s="123">
        <v>7000</v>
      </c>
    </row>
    <row r="14" spans="1:5" ht="12.75" customHeight="1">
      <c r="A14" s="124">
        <v>11</v>
      </c>
      <c r="B14" s="119">
        <v>39533</v>
      </c>
      <c r="C14" s="122" t="s">
        <v>168</v>
      </c>
      <c r="D14" s="125" t="s">
        <v>157</v>
      </c>
      <c r="E14" s="123">
        <v>10000</v>
      </c>
    </row>
    <row r="15" spans="1:5" ht="12.75" customHeight="1">
      <c r="A15" s="124">
        <v>12</v>
      </c>
      <c r="B15" s="119">
        <v>39539</v>
      </c>
      <c r="C15" s="122" t="s">
        <v>169</v>
      </c>
      <c r="D15" s="122" t="s">
        <v>170</v>
      </c>
      <c r="E15" s="123">
        <v>17800</v>
      </c>
    </row>
    <row r="16" spans="1:5" ht="12.75" customHeight="1">
      <c r="A16" s="124">
        <v>13</v>
      </c>
      <c r="B16" s="119">
        <v>39540</v>
      </c>
      <c r="C16" s="122" t="s">
        <v>171</v>
      </c>
      <c r="D16" s="122" t="s">
        <v>172</v>
      </c>
      <c r="E16" s="123">
        <v>6000</v>
      </c>
    </row>
    <row r="17" spans="1:5" ht="12.75" customHeight="1">
      <c r="A17" s="124">
        <v>14</v>
      </c>
      <c r="B17" s="119">
        <v>39540</v>
      </c>
      <c r="C17" s="122" t="s">
        <v>173</v>
      </c>
      <c r="D17" s="122" t="s">
        <v>174</v>
      </c>
      <c r="E17" s="123">
        <v>12000</v>
      </c>
    </row>
    <row r="18" spans="1:5" ht="12.75" customHeight="1">
      <c r="A18" s="124">
        <v>15</v>
      </c>
      <c r="B18" s="119">
        <v>39548</v>
      </c>
      <c r="C18" s="122" t="s">
        <v>175</v>
      </c>
      <c r="D18" s="122" t="s">
        <v>176</v>
      </c>
      <c r="E18" s="123">
        <v>5000</v>
      </c>
    </row>
    <row r="19" spans="1:5" ht="12.75" customHeight="1">
      <c r="A19" s="124">
        <v>16</v>
      </c>
      <c r="B19" s="119">
        <v>39549</v>
      </c>
      <c r="C19" s="122" t="s">
        <v>177</v>
      </c>
      <c r="D19" s="122" t="s">
        <v>178</v>
      </c>
      <c r="E19" s="123">
        <v>15000</v>
      </c>
    </row>
    <row r="20" spans="1:5" ht="12.75" customHeight="1">
      <c r="A20" s="124">
        <v>17</v>
      </c>
      <c r="B20" s="119">
        <v>39549</v>
      </c>
      <c r="C20" s="122" t="s">
        <v>179</v>
      </c>
      <c r="D20" s="122" t="s">
        <v>180</v>
      </c>
      <c r="E20" s="123">
        <v>10000</v>
      </c>
    </row>
    <row r="21" spans="1:5" ht="12.75" customHeight="1">
      <c r="A21" s="124">
        <v>18</v>
      </c>
      <c r="B21" s="119">
        <v>39553</v>
      </c>
      <c r="C21" s="122" t="s">
        <v>181</v>
      </c>
      <c r="D21" s="122" t="s">
        <v>182</v>
      </c>
      <c r="E21" s="123">
        <v>300000</v>
      </c>
    </row>
    <row r="22" spans="1:5" ht="12.75" customHeight="1">
      <c r="A22" s="124">
        <v>19</v>
      </c>
      <c r="B22" s="119">
        <v>39554</v>
      </c>
      <c r="C22" s="122" t="s">
        <v>183</v>
      </c>
      <c r="D22" s="122" t="s">
        <v>184</v>
      </c>
      <c r="E22" s="123">
        <v>15000</v>
      </c>
    </row>
    <row r="23" spans="1:5" ht="12.75" customHeight="1">
      <c r="A23" s="124">
        <v>20</v>
      </c>
      <c r="B23" s="119">
        <v>39560</v>
      </c>
      <c r="C23" s="122" t="s">
        <v>185</v>
      </c>
      <c r="D23" s="122" t="s">
        <v>186</v>
      </c>
      <c r="E23" s="123">
        <v>500000</v>
      </c>
    </row>
    <row r="24" spans="1:5" ht="12.75" customHeight="1">
      <c r="A24" s="124">
        <v>21</v>
      </c>
      <c r="B24" s="119">
        <v>39560</v>
      </c>
      <c r="C24" s="122" t="s">
        <v>187</v>
      </c>
      <c r="D24" s="122" t="s">
        <v>188</v>
      </c>
      <c r="E24" s="123">
        <v>10000</v>
      </c>
    </row>
    <row r="25" spans="1:5" ht="12.75" customHeight="1">
      <c r="A25" s="124">
        <v>22</v>
      </c>
      <c r="B25" s="119">
        <v>39560</v>
      </c>
      <c r="C25" s="122" t="s">
        <v>189</v>
      </c>
      <c r="D25" s="122" t="s">
        <v>190</v>
      </c>
      <c r="E25" s="123">
        <v>5000</v>
      </c>
    </row>
    <row r="26" spans="1:5" ht="12.75" customHeight="1">
      <c r="A26" s="124">
        <v>23</v>
      </c>
      <c r="B26" s="119">
        <v>39581</v>
      </c>
      <c r="C26" s="122" t="s">
        <v>154</v>
      </c>
      <c r="D26" s="122" t="s">
        <v>191</v>
      </c>
      <c r="E26" s="123">
        <v>2500000</v>
      </c>
    </row>
    <row r="27" spans="1:5" ht="12.75" customHeight="1">
      <c r="A27" s="124">
        <v>24</v>
      </c>
      <c r="B27" s="119">
        <v>39583</v>
      </c>
      <c r="C27" s="122" t="s">
        <v>192</v>
      </c>
      <c r="D27" s="122" t="s">
        <v>193</v>
      </c>
      <c r="E27" s="123">
        <v>30000</v>
      </c>
    </row>
    <row r="28" spans="1:5" ht="12.75" customHeight="1">
      <c r="A28" s="124">
        <v>25</v>
      </c>
      <c r="B28" s="119">
        <v>39584</v>
      </c>
      <c r="C28" s="122" t="s">
        <v>194</v>
      </c>
      <c r="D28" s="122" t="s">
        <v>195</v>
      </c>
      <c r="E28" s="123">
        <v>120000</v>
      </c>
    </row>
    <row r="29" spans="1:5" ht="12.75" customHeight="1">
      <c r="A29" s="124">
        <v>26</v>
      </c>
      <c r="B29" s="119">
        <v>39584</v>
      </c>
      <c r="C29" s="122" t="s">
        <v>196</v>
      </c>
      <c r="D29" s="122" t="s">
        <v>197</v>
      </c>
      <c r="E29" s="123">
        <v>5000</v>
      </c>
    </row>
    <row r="30" spans="1:5" ht="12.75" customHeight="1">
      <c r="A30" s="124">
        <v>27</v>
      </c>
      <c r="B30" s="119">
        <v>39584</v>
      </c>
      <c r="C30" s="122" t="s">
        <v>198</v>
      </c>
      <c r="D30" s="122" t="s">
        <v>199</v>
      </c>
      <c r="E30" s="126">
        <v>12000</v>
      </c>
    </row>
    <row r="31" spans="1:5" ht="12.75" customHeight="1">
      <c r="A31" s="124">
        <v>28</v>
      </c>
      <c r="B31" s="119">
        <v>39595</v>
      </c>
      <c r="C31" s="122" t="s">
        <v>181</v>
      </c>
      <c r="D31" s="122" t="s">
        <v>200</v>
      </c>
      <c r="E31" s="121">
        <v>700000</v>
      </c>
    </row>
    <row r="32" spans="1:5" ht="12.75" customHeight="1">
      <c r="A32" s="124">
        <v>29</v>
      </c>
      <c r="B32" s="119">
        <v>39595</v>
      </c>
      <c r="C32" s="122" t="s">
        <v>201</v>
      </c>
      <c r="D32" s="122" t="s">
        <v>202</v>
      </c>
      <c r="E32" s="121">
        <v>10000</v>
      </c>
    </row>
    <row r="33" spans="1:5" ht="12.75" customHeight="1">
      <c r="A33" s="124">
        <v>30</v>
      </c>
      <c r="B33" s="119">
        <v>39601</v>
      </c>
      <c r="C33" s="122" t="s">
        <v>203</v>
      </c>
      <c r="D33" s="122" t="s">
        <v>204</v>
      </c>
      <c r="E33" s="121">
        <v>2500</v>
      </c>
    </row>
    <row r="34" spans="1:5" ht="12.75" customHeight="1">
      <c r="A34" s="124">
        <v>31</v>
      </c>
      <c r="B34" s="119">
        <v>39604</v>
      </c>
      <c r="C34" s="122" t="s">
        <v>205</v>
      </c>
      <c r="D34" s="122" t="s">
        <v>206</v>
      </c>
      <c r="E34" s="121">
        <v>200000</v>
      </c>
    </row>
    <row r="35" spans="1:5" ht="12.75" customHeight="1">
      <c r="A35" s="124">
        <v>32</v>
      </c>
      <c r="B35" s="119">
        <v>39609</v>
      </c>
      <c r="C35" s="122" t="s">
        <v>207</v>
      </c>
      <c r="D35" s="122" t="s">
        <v>208</v>
      </c>
      <c r="E35" s="121">
        <v>8000</v>
      </c>
    </row>
    <row r="36" spans="1:5" ht="12.75" customHeight="1">
      <c r="A36" s="127">
        <v>33</v>
      </c>
      <c r="B36" s="128">
        <v>39609</v>
      </c>
      <c r="C36" s="129" t="s">
        <v>209</v>
      </c>
      <c r="D36" s="129" t="s">
        <v>210</v>
      </c>
      <c r="E36" s="130">
        <v>50000</v>
      </c>
    </row>
    <row r="37" spans="1:5" ht="12.75" customHeight="1">
      <c r="A37" s="124">
        <v>34</v>
      </c>
      <c r="B37" s="119">
        <v>39609</v>
      </c>
      <c r="C37" s="122" t="s">
        <v>211</v>
      </c>
      <c r="D37" s="115" t="s">
        <v>212</v>
      </c>
      <c r="E37" s="121">
        <v>10000</v>
      </c>
    </row>
    <row r="38" spans="1:5" ht="12.75" customHeight="1">
      <c r="A38" s="124">
        <v>35</v>
      </c>
      <c r="B38" s="119">
        <v>39609</v>
      </c>
      <c r="C38" s="122" t="s">
        <v>213</v>
      </c>
      <c r="D38" s="122" t="s">
        <v>214</v>
      </c>
      <c r="E38" s="121">
        <v>7000</v>
      </c>
    </row>
    <row r="39" spans="1:5" ht="12.75" customHeight="1">
      <c r="A39" s="124">
        <v>36</v>
      </c>
      <c r="B39" s="119">
        <v>39609</v>
      </c>
      <c r="C39" s="122" t="s">
        <v>215</v>
      </c>
      <c r="D39" s="122" t="s">
        <v>212</v>
      </c>
      <c r="E39" s="121">
        <v>7000</v>
      </c>
    </row>
    <row r="40" spans="1:5" ht="12.75" customHeight="1">
      <c r="A40" s="124">
        <v>37</v>
      </c>
      <c r="B40" s="119">
        <v>39609</v>
      </c>
      <c r="C40" s="122" t="s">
        <v>216</v>
      </c>
      <c r="D40" s="122" t="s">
        <v>212</v>
      </c>
      <c r="E40" s="121">
        <v>7000</v>
      </c>
    </row>
    <row r="41" spans="1:5" ht="12.75" customHeight="1">
      <c r="A41" s="124">
        <v>38</v>
      </c>
      <c r="B41" s="119">
        <v>39612</v>
      </c>
      <c r="C41" s="122" t="s">
        <v>154</v>
      </c>
      <c r="D41" s="122" t="s">
        <v>217</v>
      </c>
      <c r="E41" s="121">
        <v>600000</v>
      </c>
    </row>
    <row r="42" spans="1:5" ht="12.75" customHeight="1">
      <c r="A42" s="124">
        <v>39</v>
      </c>
      <c r="B42" s="119">
        <v>39625</v>
      </c>
      <c r="C42" s="122" t="s">
        <v>218</v>
      </c>
      <c r="D42" s="122" t="s">
        <v>219</v>
      </c>
      <c r="E42" s="121">
        <v>20000</v>
      </c>
    </row>
    <row r="43" spans="1:5" ht="12.75" customHeight="1" thickBot="1">
      <c r="A43" s="131">
        <v>40</v>
      </c>
      <c r="B43" s="132">
        <v>39629</v>
      </c>
      <c r="C43" s="133" t="s">
        <v>220</v>
      </c>
      <c r="D43" s="133" t="s">
        <v>221</v>
      </c>
      <c r="E43" s="134">
        <v>8000</v>
      </c>
    </row>
    <row r="44" spans="1:5" ht="12.75" customHeight="1" thickBot="1">
      <c r="A44" s="135" t="s">
        <v>222</v>
      </c>
      <c r="B44" s="136"/>
      <c r="C44" s="136"/>
      <c r="D44" s="136"/>
      <c r="E44" s="137">
        <f>SUM(E4:E43)</f>
        <v>5780160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1">
    <mergeCell ref="A1:E1"/>
  </mergeCells>
  <printOptions/>
  <pageMargins left="0.9" right="0.7874015748031497" top="1.12" bottom="0.98425196850393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133">
      <selection activeCell="D50" sqref="D50"/>
    </sheetView>
  </sheetViews>
  <sheetFormatPr defaultColWidth="9.140625" defaultRowHeight="15"/>
  <cols>
    <col min="1" max="1" width="6.57421875" style="139" customWidth="1"/>
    <col min="2" max="2" width="7.57421875" style="139" customWidth="1"/>
    <col min="3" max="3" width="37.57421875" style="59" customWidth="1"/>
    <col min="4" max="4" width="42.7109375" style="59" customWidth="1"/>
    <col min="5" max="5" width="10.00390625" style="140" customWidth="1"/>
    <col min="6" max="16384" width="9.140625" style="59" customWidth="1"/>
  </cols>
  <sheetData>
    <row r="1" spans="1:5" ht="15.75">
      <c r="A1" s="416" t="s">
        <v>223</v>
      </c>
      <c r="B1" s="416"/>
      <c r="C1" s="416"/>
      <c r="D1" s="416"/>
      <c r="E1" s="416"/>
    </row>
    <row r="2" spans="1:5" ht="21" customHeight="1" thickBot="1">
      <c r="A2" s="138" t="s">
        <v>224</v>
      </c>
      <c r="C2" s="107"/>
      <c r="E2" s="140" t="s">
        <v>225</v>
      </c>
    </row>
    <row r="3" spans="1:5" s="141" customFormat="1" ht="31.5" customHeight="1" thickBot="1">
      <c r="A3" s="375" t="s">
        <v>226</v>
      </c>
      <c r="B3" s="376" t="s">
        <v>227</v>
      </c>
      <c r="C3" s="376" t="s">
        <v>145</v>
      </c>
      <c r="D3" s="376" t="s">
        <v>228</v>
      </c>
      <c r="E3" s="377" t="s">
        <v>147</v>
      </c>
    </row>
    <row r="4" spans="1:5" ht="12.75">
      <c r="A4" s="257">
        <v>1</v>
      </c>
      <c r="B4" s="142" t="s">
        <v>229</v>
      </c>
      <c r="C4" s="143" t="s">
        <v>230</v>
      </c>
      <c r="D4" s="143" t="s">
        <v>231</v>
      </c>
      <c r="E4" s="258">
        <v>40000</v>
      </c>
    </row>
    <row r="5" spans="1:5" ht="12.75">
      <c r="A5" s="259">
        <v>2</v>
      </c>
      <c r="B5" s="142" t="s">
        <v>229</v>
      </c>
      <c r="C5" s="120" t="s">
        <v>232</v>
      </c>
      <c r="D5" s="120" t="s">
        <v>233</v>
      </c>
      <c r="E5" s="260">
        <v>10000</v>
      </c>
    </row>
    <row r="6" spans="1:5" ht="12.75">
      <c r="A6" s="259">
        <v>3</v>
      </c>
      <c r="B6" s="142" t="s">
        <v>229</v>
      </c>
      <c r="C6" s="144" t="s">
        <v>232</v>
      </c>
      <c r="D6" s="120" t="s">
        <v>234</v>
      </c>
      <c r="E6" s="260">
        <v>20000</v>
      </c>
    </row>
    <row r="7" spans="1:5" ht="12.75">
      <c r="A7" s="259">
        <v>4</v>
      </c>
      <c r="B7" s="142" t="s">
        <v>229</v>
      </c>
      <c r="C7" s="120" t="s">
        <v>235</v>
      </c>
      <c r="D7" s="120" t="s">
        <v>236</v>
      </c>
      <c r="E7" s="260">
        <v>90000</v>
      </c>
    </row>
    <row r="8" spans="1:5" ht="12.75">
      <c r="A8" s="259">
        <v>5</v>
      </c>
      <c r="B8" s="142" t="s">
        <v>229</v>
      </c>
      <c r="C8" s="120" t="s">
        <v>237</v>
      </c>
      <c r="D8" s="120" t="s">
        <v>238</v>
      </c>
      <c r="E8" s="260">
        <v>20000</v>
      </c>
    </row>
    <row r="9" spans="1:5" ht="12.75">
      <c r="A9" s="257">
        <v>6</v>
      </c>
      <c r="B9" s="142" t="s">
        <v>229</v>
      </c>
      <c r="C9" s="120" t="s">
        <v>239</v>
      </c>
      <c r="D9" s="120" t="s">
        <v>240</v>
      </c>
      <c r="E9" s="260">
        <v>50000</v>
      </c>
    </row>
    <row r="10" spans="1:5" ht="12.75">
      <c r="A10" s="259">
        <v>7</v>
      </c>
      <c r="B10" s="142" t="s">
        <v>229</v>
      </c>
      <c r="C10" s="120" t="s">
        <v>241</v>
      </c>
      <c r="D10" s="120" t="s">
        <v>242</v>
      </c>
      <c r="E10" s="260">
        <v>50000</v>
      </c>
    </row>
    <row r="11" spans="1:5" ht="12.75">
      <c r="A11" s="257">
        <v>8</v>
      </c>
      <c r="B11" s="142" t="s">
        <v>229</v>
      </c>
      <c r="C11" s="120" t="s">
        <v>243</v>
      </c>
      <c r="D11" s="120" t="s">
        <v>244</v>
      </c>
      <c r="E11" s="260">
        <v>10000</v>
      </c>
    </row>
    <row r="12" spans="1:5" ht="12.75">
      <c r="A12" s="259">
        <v>9</v>
      </c>
      <c r="B12" s="142" t="s">
        <v>229</v>
      </c>
      <c r="C12" s="120" t="s">
        <v>245</v>
      </c>
      <c r="D12" s="120" t="s">
        <v>246</v>
      </c>
      <c r="E12" s="260">
        <v>40000</v>
      </c>
    </row>
    <row r="13" spans="1:5" ht="12.75">
      <c r="A13" s="259">
        <v>10</v>
      </c>
      <c r="B13" s="142" t="s">
        <v>229</v>
      </c>
      <c r="C13" s="120" t="s">
        <v>247</v>
      </c>
      <c r="D13" s="120" t="s">
        <v>248</v>
      </c>
      <c r="E13" s="260">
        <v>50000</v>
      </c>
    </row>
    <row r="14" spans="1:5" ht="12.75">
      <c r="A14" s="259">
        <v>11</v>
      </c>
      <c r="B14" s="142" t="s">
        <v>229</v>
      </c>
      <c r="C14" s="120" t="s">
        <v>249</v>
      </c>
      <c r="D14" s="120" t="s">
        <v>250</v>
      </c>
      <c r="E14" s="260">
        <v>10000</v>
      </c>
    </row>
    <row r="15" spans="1:5" ht="12.75">
      <c r="A15" s="259">
        <v>12</v>
      </c>
      <c r="B15" s="142" t="s">
        <v>229</v>
      </c>
      <c r="C15" s="120" t="s">
        <v>251</v>
      </c>
      <c r="D15" s="120" t="s">
        <v>252</v>
      </c>
      <c r="E15" s="260">
        <v>40000</v>
      </c>
    </row>
    <row r="16" spans="1:5" ht="12.75">
      <c r="A16" s="257">
        <v>13</v>
      </c>
      <c r="B16" s="142" t="s">
        <v>229</v>
      </c>
      <c r="C16" s="120" t="s">
        <v>253</v>
      </c>
      <c r="D16" s="120" t="s">
        <v>254</v>
      </c>
      <c r="E16" s="260">
        <v>40000</v>
      </c>
    </row>
    <row r="17" spans="1:5" ht="12.75">
      <c r="A17" s="259">
        <v>14</v>
      </c>
      <c r="B17" s="142" t="s">
        <v>229</v>
      </c>
      <c r="C17" s="120" t="s">
        <v>255</v>
      </c>
      <c r="D17" s="120" t="s">
        <v>256</v>
      </c>
      <c r="E17" s="260">
        <v>40000</v>
      </c>
    </row>
    <row r="18" spans="1:5" ht="12.75">
      <c r="A18" s="257">
        <v>15</v>
      </c>
      <c r="B18" s="142" t="s">
        <v>229</v>
      </c>
      <c r="C18" s="120" t="s">
        <v>257</v>
      </c>
      <c r="D18" s="120" t="s">
        <v>258</v>
      </c>
      <c r="E18" s="260">
        <v>10000</v>
      </c>
    </row>
    <row r="19" spans="1:5" ht="12.75">
      <c r="A19" s="259">
        <v>16</v>
      </c>
      <c r="B19" s="142" t="s">
        <v>229</v>
      </c>
      <c r="C19" s="120" t="s">
        <v>259</v>
      </c>
      <c r="D19" s="120" t="s">
        <v>260</v>
      </c>
      <c r="E19" s="260">
        <v>50000</v>
      </c>
    </row>
    <row r="20" spans="1:5" ht="12.75">
      <c r="A20" s="259">
        <v>17</v>
      </c>
      <c r="B20" s="142" t="s">
        <v>229</v>
      </c>
      <c r="C20" s="120" t="s">
        <v>261</v>
      </c>
      <c r="D20" s="120" t="s">
        <v>262</v>
      </c>
      <c r="E20" s="260">
        <v>40000</v>
      </c>
    </row>
    <row r="21" spans="1:5" ht="12.75">
      <c r="A21" s="259">
        <v>18</v>
      </c>
      <c r="B21" s="142" t="s">
        <v>229</v>
      </c>
      <c r="C21" s="120" t="s">
        <v>263</v>
      </c>
      <c r="D21" s="120" t="s">
        <v>264</v>
      </c>
      <c r="E21" s="260">
        <v>50000</v>
      </c>
    </row>
    <row r="22" spans="1:5" ht="12.75">
      <c r="A22" s="259">
        <v>19</v>
      </c>
      <c r="B22" s="142" t="s">
        <v>229</v>
      </c>
      <c r="C22" s="120" t="s">
        <v>265</v>
      </c>
      <c r="D22" s="120" t="s">
        <v>266</v>
      </c>
      <c r="E22" s="260">
        <v>80000</v>
      </c>
    </row>
    <row r="23" spans="1:5" ht="12.75">
      <c r="A23" s="257">
        <v>20</v>
      </c>
      <c r="B23" s="142" t="s">
        <v>229</v>
      </c>
      <c r="C23" s="120" t="s">
        <v>267</v>
      </c>
      <c r="D23" s="120" t="s">
        <v>268</v>
      </c>
      <c r="E23" s="260">
        <v>80000</v>
      </c>
    </row>
    <row r="24" spans="1:5" ht="12.75">
      <c r="A24" s="259">
        <v>21</v>
      </c>
      <c r="B24" s="142" t="s">
        <v>229</v>
      </c>
      <c r="C24" s="120" t="s">
        <v>269</v>
      </c>
      <c r="D24" s="120" t="s">
        <v>270</v>
      </c>
      <c r="E24" s="260">
        <v>10000</v>
      </c>
    </row>
    <row r="25" spans="1:5" ht="12.75">
      <c r="A25" s="257">
        <v>22</v>
      </c>
      <c r="B25" s="142" t="s">
        <v>229</v>
      </c>
      <c r="C25" s="120" t="s">
        <v>271</v>
      </c>
      <c r="D25" s="120" t="s">
        <v>272</v>
      </c>
      <c r="E25" s="260">
        <v>20000</v>
      </c>
    </row>
    <row r="26" spans="1:5" ht="12.75">
      <c r="A26" s="259">
        <v>23</v>
      </c>
      <c r="B26" s="142" t="s">
        <v>229</v>
      </c>
      <c r="C26" s="120" t="s">
        <v>273</v>
      </c>
      <c r="D26" s="120" t="s">
        <v>274</v>
      </c>
      <c r="E26" s="260">
        <v>10000</v>
      </c>
    </row>
    <row r="27" spans="1:5" ht="12.75">
      <c r="A27" s="259">
        <v>24</v>
      </c>
      <c r="B27" s="142" t="s">
        <v>229</v>
      </c>
      <c r="C27" s="120" t="s">
        <v>275</v>
      </c>
      <c r="D27" s="120" t="s">
        <v>276</v>
      </c>
      <c r="E27" s="260">
        <v>50000</v>
      </c>
    </row>
    <row r="28" spans="1:5" ht="12.75">
      <c r="A28" s="259">
        <v>25</v>
      </c>
      <c r="B28" s="142" t="s">
        <v>229</v>
      </c>
      <c r="C28" s="120" t="s">
        <v>277</v>
      </c>
      <c r="D28" s="120" t="s">
        <v>278</v>
      </c>
      <c r="E28" s="260">
        <v>70000</v>
      </c>
    </row>
    <row r="29" spans="1:5" ht="12.75">
      <c r="A29" s="259">
        <v>26</v>
      </c>
      <c r="B29" s="142" t="s">
        <v>229</v>
      </c>
      <c r="C29" s="120" t="s">
        <v>277</v>
      </c>
      <c r="D29" s="120" t="s">
        <v>279</v>
      </c>
      <c r="E29" s="260">
        <v>30000</v>
      </c>
    </row>
    <row r="30" spans="1:5" ht="12.75">
      <c r="A30" s="257">
        <v>27</v>
      </c>
      <c r="B30" s="142" t="s">
        <v>229</v>
      </c>
      <c r="C30" s="120" t="s">
        <v>280</v>
      </c>
      <c r="D30" s="120" t="s">
        <v>281</v>
      </c>
      <c r="E30" s="260">
        <v>50000</v>
      </c>
    </row>
    <row r="31" spans="1:5" ht="12.75">
      <c r="A31" s="259">
        <v>28</v>
      </c>
      <c r="B31" s="142" t="s">
        <v>229</v>
      </c>
      <c r="C31" s="120" t="s">
        <v>253</v>
      </c>
      <c r="D31" s="120" t="s">
        <v>282</v>
      </c>
      <c r="E31" s="260">
        <v>30000</v>
      </c>
    </row>
    <row r="32" spans="1:5" ht="12.75">
      <c r="A32" s="257">
        <v>29</v>
      </c>
      <c r="B32" s="142" t="s">
        <v>229</v>
      </c>
      <c r="C32" s="120" t="s">
        <v>283</v>
      </c>
      <c r="D32" s="120" t="s">
        <v>284</v>
      </c>
      <c r="E32" s="260">
        <v>60000</v>
      </c>
    </row>
    <row r="33" spans="1:5" ht="12.75">
      <c r="A33" s="259">
        <v>30</v>
      </c>
      <c r="B33" s="142" t="s">
        <v>229</v>
      </c>
      <c r="C33" s="120" t="s">
        <v>263</v>
      </c>
      <c r="D33" s="120" t="s">
        <v>285</v>
      </c>
      <c r="E33" s="260">
        <v>50000</v>
      </c>
    </row>
    <row r="34" spans="1:5" ht="12.75">
      <c r="A34" s="259">
        <v>31</v>
      </c>
      <c r="B34" s="142" t="s">
        <v>229</v>
      </c>
      <c r="C34" s="120" t="s">
        <v>286</v>
      </c>
      <c r="D34" s="120" t="s">
        <v>287</v>
      </c>
      <c r="E34" s="260">
        <v>90000</v>
      </c>
    </row>
    <row r="35" spans="1:5" ht="12.75">
      <c r="A35" s="259">
        <v>32</v>
      </c>
      <c r="B35" s="142" t="s">
        <v>229</v>
      </c>
      <c r="C35" s="120" t="s">
        <v>286</v>
      </c>
      <c r="D35" s="120" t="s">
        <v>288</v>
      </c>
      <c r="E35" s="260">
        <v>30000</v>
      </c>
    </row>
    <row r="36" spans="1:5" ht="12.75">
      <c r="A36" s="259">
        <v>33</v>
      </c>
      <c r="B36" s="144" t="s">
        <v>229</v>
      </c>
      <c r="C36" s="120" t="s">
        <v>249</v>
      </c>
      <c r="D36" s="120" t="s">
        <v>289</v>
      </c>
      <c r="E36" s="260">
        <v>10000</v>
      </c>
    </row>
    <row r="37" spans="1:5" ht="12.75">
      <c r="A37" s="259">
        <v>34</v>
      </c>
      <c r="B37" s="144" t="s">
        <v>229</v>
      </c>
      <c r="C37" s="120" t="s">
        <v>290</v>
      </c>
      <c r="D37" s="120" t="s">
        <v>291</v>
      </c>
      <c r="E37" s="260">
        <v>50000</v>
      </c>
    </row>
    <row r="38" spans="1:5" ht="12.75">
      <c r="A38" s="259">
        <v>35</v>
      </c>
      <c r="B38" s="142" t="s">
        <v>229</v>
      </c>
      <c r="C38" s="120" t="s">
        <v>292</v>
      </c>
      <c r="D38" s="120" t="s">
        <v>293</v>
      </c>
      <c r="E38" s="260">
        <v>80000</v>
      </c>
    </row>
    <row r="39" spans="1:5" ht="12.75">
      <c r="A39" s="257">
        <v>36</v>
      </c>
      <c r="B39" s="142" t="s">
        <v>229</v>
      </c>
      <c r="C39" s="120" t="s">
        <v>294</v>
      </c>
      <c r="D39" s="120" t="s">
        <v>295</v>
      </c>
      <c r="E39" s="260">
        <v>10000</v>
      </c>
    </row>
    <row r="40" spans="1:5" ht="12.75">
      <c r="A40" s="259">
        <v>37</v>
      </c>
      <c r="B40" s="142" t="s">
        <v>229</v>
      </c>
      <c r="C40" s="120" t="s">
        <v>294</v>
      </c>
      <c r="D40" s="120" t="s">
        <v>296</v>
      </c>
      <c r="E40" s="260">
        <v>40000</v>
      </c>
    </row>
    <row r="41" spans="1:5" ht="12.75">
      <c r="A41" s="259">
        <v>38</v>
      </c>
      <c r="B41" s="142" t="s">
        <v>229</v>
      </c>
      <c r="C41" s="120" t="s">
        <v>297</v>
      </c>
      <c r="D41" s="120" t="s">
        <v>298</v>
      </c>
      <c r="E41" s="260">
        <v>40000</v>
      </c>
    </row>
    <row r="42" spans="1:5" ht="12.75">
      <c r="A42" s="259">
        <v>39</v>
      </c>
      <c r="B42" s="142" t="s">
        <v>229</v>
      </c>
      <c r="C42" s="120" t="s">
        <v>299</v>
      </c>
      <c r="D42" s="120" t="s">
        <v>300</v>
      </c>
      <c r="E42" s="260">
        <v>10000</v>
      </c>
    </row>
    <row r="43" spans="1:5" ht="12.75">
      <c r="A43" s="259">
        <v>40</v>
      </c>
      <c r="B43" s="142" t="s">
        <v>229</v>
      </c>
      <c r="C43" s="120" t="s">
        <v>301</v>
      </c>
      <c r="D43" s="120" t="s">
        <v>302</v>
      </c>
      <c r="E43" s="260">
        <v>60000</v>
      </c>
    </row>
    <row r="44" spans="1:5" ht="12.75">
      <c r="A44" s="257">
        <v>41</v>
      </c>
      <c r="B44" s="142" t="s">
        <v>229</v>
      </c>
      <c r="C44" s="120" t="s">
        <v>303</v>
      </c>
      <c r="D44" s="120" t="s">
        <v>304</v>
      </c>
      <c r="E44" s="260">
        <v>80000</v>
      </c>
    </row>
    <row r="45" spans="1:5" ht="12.75">
      <c r="A45" s="259">
        <v>42</v>
      </c>
      <c r="B45" s="142" t="s">
        <v>229</v>
      </c>
      <c r="C45" s="120" t="s">
        <v>305</v>
      </c>
      <c r="D45" s="120" t="s">
        <v>306</v>
      </c>
      <c r="E45" s="260">
        <v>80000</v>
      </c>
    </row>
    <row r="46" spans="1:5" ht="12.75">
      <c r="A46" s="257">
        <v>43</v>
      </c>
      <c r="B46" s="142" t="s">
        <v>229</v>
      </c>
      <c r="C46" s="120" t="s">
        <v>307</v>
      </c>
      <c r="D46" s="120" t="s">
        <v>308</v>
      </c>
      <c r="E46" s="260">
        <v>20000</v>
      </c>
    </row>
    <row r="47" spans="1:5" ht="12.75">
      <c r="A47" s="259">
        <v>44</v>
      </c>
      <c r="B47" s="142" t="s">
        <v>229</v>
      </c>
      <c r="C47" s="120" t="s">
        <v>309</v>
      </c>
      <c r="D47" s="120" t="s">
        <v>310</v>
      </c>
      <c r="E47" s="260">
        <v>20000</v>
      </c>
    </row>
    <row r="48" spans="1:5" ht="12.75">
      <c r="A48" s="259">
        <v>45</v>
      </c>
      <c r="B48" s="142" t="s">
        <v>229</v>
      </c>
      <c r="C48" s="120" t="s">
        <v>311</v>
      </c>
      <c r="D48" s="120" t="s">
        <v>312</v>
      </c>
      <c r="E48" s="260">
        <v>20000</v>
      </c>
    </row>
    <row r="49" spans="1:5" ht="12.75">
      <c r="A49" s="259">
        <v>46</v>
      </c>
      <c r="B49" s="142" t="s">
        <v>229</v>
      </c>
      <c r="C49" s="120" t="s">
        <v>313</v>
      </c>
      <c r="D49" s="120" t="s">
        <v>314</v>
      </c>
      <c r="E49" s="260">
        <v>60000</v>
      </c>
    </row>
    <row r="50" spans="1:5" ht="12.75">
      <c r="A50" s="259">
        <v>47</v>
      </c>
      <c r="B50" s="142" t="s">
        <v>229</v>
      </c>
      <c r="C50" s="120" t="s">
        <v>315</v>
      </c>
      <c r="D50" s="120" t="s">
        <v>316</v>
      </c>
      <c r="E50" s="260">
        <v>60000</v>
      </c>
    </row>
    <row r="51" spans="1:5" ht="12.75">
      <c r="A51" s="257">
        <v>48</v>
      </c>
      <c r="B51" s="142" t="s">
        <v>229</v>
      </c>
      <c r="C51" s="120" t="s">
        <v>317</v>
      </c>
      <c r="D51" s="120" t="s">
        <v>318</v>
      </c>
      <c r="E51" s="260">
        <v>20000</v>
      </c>
    </row>
    <row r="52" spans="1:5" ht="12.75">
      <c r="A52" s="259">
        <v>49</v>
      </c>
      <c r="B52" s="142" t="s">
        <v>229</v>
      </c>
      <c r="C52" s="120" t="s">
        <v>239</v>
      </c>
      <c r="D52" s="120" t="s">
        <v>319</v>
      </c>
      <c r="E52" s="260">
        <v>50000</v>
      </c>
    </row>
    <row r="53" spans="1:5" ht="12.75">
      <c r="A53" s="257">
        <v>50</v>
      </c>
      <c r="B53" s="142" t="s">
        <v>229</v>
      </c>
      <c r="C53" s="120" t="s">
        <v>320</v>
      </c>
      <c r="D53" s="120" t="s">
        <v>321</v>
      </c>
      <c r="E53" s="260">
        <v>70000</v>
      </c>
    </row>
    <row r="54" spans="1:5" ht="12.75">
      <c r="A54" s="259">
        <v>51</v>
      </c>
      <c r="B54" s="142" t="s">
        <v>229</v>
      </c>
      <c r="C54" s="120" t="s">
        <v>154</v>
      </c>
      <c r="D54" s="120" t="s">
        <v>322</v>
      </c>
      <c r="E54" s="260">
        <v>100000</v>
      </c>
    </row>
    <row r="55" spans="1:5" ht="12.75">
      <c r="A55" s="259">
        <v>52</v>
      </c>
      <c r="B55" s="142" t="s">
        <v>229</v>
      </c>
      <c r="C55" s="120" t="s">
        <v>323</v>
      </c>
      <c r="D55" s="120" t="s">
        <v>324</v>
      </c>
      <c r="E55" s="260">
        <v>20000</v>
      </c>
    </row>
    <row r="56" spans="1:5" ht="12.75">
      <c r="A56" s="259">
        <v>53</v>
      </c>
      <c r="B56" s="142" t="s">
        <v>229</v>
      </c>
      <c r="C56" s="120" t="s">
        <v>325</v>
      </c>
      <c r="D56" s="120" t="s">
        <v>326</v>
      </c>
      <c r="E56" s="260">
        <v>40000</v>
      </c>
    </row>
    <row r="57" spans="1:5" ht="12.75">
      <c r="A57" s="259">
        <v>54</v>
      </c>
      <c r="B57" s="142" t="s">
        <v>327</v>
      </c>
      <c r="C57" s="120" t="s">
        <v>328</v>
      </c>
      <c r="D57" s="120" t="s">
        <v>329</v>
      </c>
      <c r="E57" s="260">
        <v>61000</v>
      </c>
    </row>
    <row r="58" spans="1:5" ht="12.75">
      <c r="A58" s="257">
        <v>55</v>
      </c>
      <c r="B58" s="142" t="s">
        <v>327</v>
      </c>
      <c r="C58" s="120" t="s">
        <v>330</v>
      </c>
      <c r="D58" s="120" t="s">
        <v>331</v>
      </c>
      <c r="E58" s="260">
        <v>22820</v>
      </c>
    </row>
    <row r="59" spans="1:5" s="147" customFormat="1" ht="13.5" thickBot="1">
      <c r="A59" s="261">
        <v>56</v>
      </c>
      <c r="B59" s="262" t="s">
        <v>327</v>
      </c>
      <c r="C59" s="263" t="s">
        <v>239</v>
      </c>
      <c r="D59" s="263" t="s">
        <v>332</v>
      </c>
      <c r="E59" s="264">
        <v>93780</v>
      </c>
    </row>
    <row r="60" spans="1:5" s="147" customFormat="1" ht="12.75">
      <c r="A60" s="148"/>
      <c r="B60" s="148"/>
      <c r="E60" s="149"/>
    </row>
    <row r="61" spans="1:5" s="147" customFormat="1" ht="12" customHeight="1" thickBot="1">
      <c r="A61" s="148"/>
      <c r="B61" s="148"/>
      <c r="E61" s="265" t="s">
        <v>333</v>
      </c>
    </row>
    <row r="62" spans="1:5" ht="12.75">
      <c r="A62" s="266">
        <v>57</v>
      </c>
      <c r="B62" s="267" t="s">
        <v>327</v>
      </c>
      <c r="C62" s="268" t="s">
        <v>334</v>
      </c>
      <c r="D62" s="268" t="s">
        <v>335</v>
      </c>
      <c r="E62" s="269">
        <v>10000</v>
      </c>
    </row>
    <row r="63" spans="1:5" ht="12.75">
      <c r="A63" s="259">
        <v>58</v>
      </c>
      <c r="B63" s="142" t="s">
        <v>327</v>
      </c>
      <c r="C63" s="120" t="s">
        <v>336</v>
      </c>
      <c r="D63" s="120" t="s">
        <v>337</v>
      </c>
      <c r="E63" s="260">
        <v>11900</v>
      </c>
    </row>
    <row r="64" spans="1:5" ht="12.75">
      <c r="A64" s="259">
        <v>59</v>
      </c>
      <c r="B64" s="142" t="s">
        <v>327</v>
      </c>
      <c r="C64" s="120" t="s">
        <v>315</v>
      </c>
      <c r="D64" s="120" t="s">
        <v>338</v>
      </c>
      <c r="E64" s="260">
        <v>100000</v>
      </c>
    </row>
    <row r="65" spans="1:5" ht="12.75">
      <c r="A65" s="259">
        <v>60</v>
      </c>
      <c r="B65" s="142" t="s">
        <v>327</v>
      </c>
      <c r="C65" s="120" t="s">
        <v>339</v>
      </c>
      <c r="D65" s="120" t="s">
        <v>340</v>
      </c>
      <c r="E65" s="260">
        <v>16500</v>
      </c>
    </row>
    <row r="66" spans="1:5" ht="12.75">
      <c r="A66" s="259">
        <v>61</v>
      </c>
      <c r="B66" s="142" t="s">
        <v>327</v>
      </c>
      <c r="C66" s="120" t="s">
        <v>341</v>
      </c>
      <c r="D66" s="120" t="s">
        <v>342</v>
      </c>
      <c r="E66" s="260">
        <v>70000</v>
      </c>
    </row>
    <row r="67" spans="1:5" ht="12.75">
      <c r="A67" s="257">
        <v>62</v>
      </c>
      <c r="B67" s="142" t="s">
        <v>327</v>
      </c>
      <c r="C67" s="120" t="s">
        <v>275</v>
      </c>
      <c r="D67" s="120" t="s">
        <v>343</v>
      </c>
      <c r="E67" s="260">
        <v>100000</v>
      </c>
    </row>
    <row r="68" spans="1:5" ht="12.75">
      <c r="A68" s="259">
        <v>63</v>
      </c>
      <c r="B68" s="142" t="s">
        <v>327</v>
      </c>
      <c r="C68" s="120" t="s">
        <v>277</v>
      </c>
      <c r="D68" s="120" t="s">
        <v>344</v>
      </c>
      <c r="E68" s="260">
        <v>53000</v>
      </c>
    </row>
    <row r="69" spans="1:5" ht="12.75">
      <c r="A69" s="257">
        <v>64</v>
      </c>
      <c r="B69" s="142" t="s">
        <v>327</v>
      </c>
      <c r="C69" s="120" t="s">
        <v>345</v>
      </c>
      <c r="D69" s="120" t="s">
        <v>346</v>
      </c>
      <c r="E69" s="260">
        <v>51000</v>
      </c>
    </row>
    <row r="70" spans="1:5" ht="12.75">
      <c r="A70" s="259">
        <v>65</v>
      </c>
      <c r="B70" s="142" t="s">
        <v>327</v>
      </c>
      <c r="C70" s="120" t="s">
        <v>292</v>
      </c>
      <c r="D70" s="120" t="s">
        <v>347</v>
      </c>
      <c r="E70" s="260">
        <v>94000</v>
      </c>
    </row>
    <row r="71" spans="1:5" ht="12.75">
      <c r="A71" s="259">
        <v>66</v>
      </c>
      <c r="B71" s="142" t="s">
        <v>327</v>
      </c>
      <c r="C71" s="120" t="s">
        <v>348</v>
      </c>
      <c r="D71" s="120" t="s">
        <v>349</v>
      </c>
      <c r="E71" s="260">
        <v>60000</v>
      </c>
    </row>
    <row r="72" spans="1:5" ht="12.75">
      <c r="A72" s="259">
        <v>67</v>
      </c>
      <c r="B72" s="142" t="s">
        <v>327</v>
      </c>
      <c r="C72" s="120" t="s">
        <v>350</v>
      </c>
      <c r="D72" s="120" t="s">
        <v>351</v>
      </c>
      <c r="E72" s="260">
        <v>56000</v>
      </c>
    </row>
    <row r="73" spans="1:5" ht="12.75">
      <c r="A73" s="259">
        <v>68</v>
      </c>
      <c r="B73" s="144" t="s">
        <v>352</v>
      </c>
      <c r="C73" s="120" t="s">
        <v>353</v>
      </c>
      <c r="D73" s="120" t="s">
        <v>354</v>
      </c>
      <c r="E73" s="260">
        <v>100000</v>
      </c>
    </row>
    <row r="74" spans="1:5" ht="12.75">
      <c r="A74" s="259">
        <v>69</v>
      </c>
      <c r="B74" s="144" t="s">
        <v>352</v>
      </c>
      <c r="C74" s="120" t="s">
        <v>355</v>
      </c>
      <c r="D74" s="120" t="s">
        <v>356</v>
      </c>
      <c r="E74" s="260">
        <v>41160</v>
      </c>
    </row>
    <row r="75" spans="1:5" ht="12.75">
      <c r="A75" s="259">
        <v>70</v>
      </c>
      <c r="B75" s="144" t="s">
        <v>352</v>
      </c>
      <c r="C75" s="120" t="s">
        <v>357</v>
      </c>
      <c r="D75" s="120" t="s">
        <v>358</v>
      </c>
      <c r="E75" s="260">
        <v>77000</v>
      </c>
    </row>
    <row r="76" spans="1:5" ht="12.75">
      <c r="A76" s="259">
        <v>71</v>
      </c>
      <c r="B76" s="144" t="s">
        <v>352</v>
      </c>
      <c r="C76" s="120" t="s">
        <v>359</v>
      </c>
      <c r="D76" s="120" t="s">
        <v>360</v>
      </c>
      <c r="E76" s="260">
        <v>64000</v>
      </c>
    </row>
    <row r="77" spans="1:5" ht="12.75">
      <c r="A77" s="259">
        <v>72</v>
      </c>
      <c r="B77" s="144" t="s">
        <v>352</v>
      </c>
      <c r="C77" s="120" t="s">
        <v>361</v>
      </c>
      <c r="D77" s="120" t="s">
        <v>362</v>
      </c>
      <c r="E77" s="260">
        <v>86000</v>
      </c>
    </row>
    <row r="78" spans="1:5" ht="12.75">
      <c r="A78" s="259">
        <v>73</v>
      </c>
      <c r="B78" s="144" t="s">
        <v>352</v>
      </c>
      <c r="C78" s="120" t="s">
        <v>363</v>
      </c>
      <c r="D78" s="120" t="s">
        <v>364</v>
      </c>
      <c r="E78" s="260">
        <v>22400</v>
      </c>
    </row>
    <row r="79" spans="1:5" ht="12.75">
      <c r="A79" s="259">
        <v>74</v>
      </c>
      <c r="B79" s="144" t="s">
        <v>352</v>
      </c>
      <c r="C79" s="120" t="s">
        <v>365</v>
      </c>
      <c r="D79" s="120" t="s">
        <v>366</v>
      </c>
      <c r="E79" s="260">
        <v>67000</v>
      </c>
    </row>
    <row r="80" spans="1:5" ht="12.75">
      <c r="A80" s="259">
        <v>75</v>
      </c>
      <c r="B80" s="144" t="s">
        <v>352</v>
      </c>
      <c r="C80" s="120" t="s">
        <v>367</v>
      </c>
      <c r="D80" s="120" t="s">
        <v>368</v>
      </c>
      <c r="E80" s="260">
        <v>100000</v>
      </c>
    </row>
    <row r="81" spans="1:5" ht="12.75">
      <c r="A81" s="257">
        <v>76</v>
      </c>
      <c r="B81" s="144" t="s">
        <v>352</v>
      </c>
      <c r="C81" s="120" t="s">
        <v>369</v>
      </c>
      <c r="D81" s="120" t="s">
        <v>370</v>
      </c>
      <c r="E81" s="260">
        <v>25200</v>
      </c>
    </row>
    <row r="82" spans="1:5" ht="12.75">
      <c r="A82" s="259">
        <v>77</v>
      </c>
      <c r="B82" s="144" t="s">
        <v>352</v>
      </c>
      <c r="C82" s="120" t="s">
        <v>359</v>
      </c>
      <c r="D82" s="120" t="s">
        <v>371</v>
      </c>
      <c r="E82" s="260">
        <v>17240</v>
      </c>
    </row>
    <row r="83" spans="1:5" ht="12.75">
      <c r="A83" s="257">
        <v>78</v>
      </c>
      <c r="B83" s="144" t="s">
        <v>352</v>
      </c>
      <c r="C83" s="120" t="s">
        <v>372</v>
      </c>
      <c r="D83" s="120" t="s">
        <v>373</v>
      </c>
      <c r="E83" s="260">
        <v>100000</v>
      </c>
    </row>
    <row r="84" spans="1:5" ht="12.75">
      <c r="A84" s="259">
        <v>79</v>
      </c>
      <c r="B84" s="144" t="s">
        <v>374</v>
      </c>
      <c r="C84" s="120" t="s">
        <v>375</v>
      </c>
      <c r="D84" s="120" t="s">
        <v>376</v>
      </c>
      <c r="E84" s="260">
        <v>78400</v>
      </c>
    </row>
    <row r="85" spans="1:5" ht="12.75">
      <c r="A85" s="259">
        <v>80</v>
      </c>
      <c r="B85" s="144" t="s">
        <v>374</v>
      </c>
      <c r="C85" s="120" t="s">
        <v>377</v>
      </c>
      <c r="D85" s="120" t="s">
        <v>378</v>
      </c>
      <c r="E85" s="260">
        <v>99800</v>
      </c>
    </row>
    <row r="86" spans="1:5" ht="12.75">
      <c r="A86" s="259">
        <v>81</v>
      </c>
      <c r="B86" s="144" t="s">
        <v>374</v>
      </c>
      <c r="C86" s="120" t="s">
        <v>251</v>
      </c>
      <c r="D86" s="120" t="s">
        <v>379</v>
      </c>
      <c r="E86" s="260">
        <v>74468</v>
      </c>
    </row>
    <row r="87" spans="1:5" ht="12.75">
      <c r="A87" s="259">
        <v>82</v>
      </c>
      <c r="B87" s="144" t="s">
        <v>374</v>
      </c>
      <c r="C87" s="120" t="s">
        <v>339</v>
      </c>
      <c r="D87" s="120" t="s">
        <v>380</v>
      </c>
      <c r="E87" s="260">
        <v>69839</v>
      </c>
    </row>
    <row r="88" spans="1:5" ht="12.75">
      <c r="A88" s="257">
        <v>83</v>
      </c>
      <c r="B88" s="144" t="s">
        <v>374</v>
      </c>
      <c r="C88" s="120" t="s">
        <v>381</v>
      </c>
      <c r="D88" s="120" t="s">
        <v>382</v>
      </c>
      <c r="E88" s="260">
        <v>16300</v>
      </c>
    </row>
    <row r="89" spans="1:5" ht="12.75">
      <c r="A89" s="259">
        <v>84</v>
      </c>
      <c r="B89" s="144" t="s">
        <v>374</v>
      </c>
      <c r="C89" s="120" t="s">
        <v>353</v>
      </c>
      <c r="D89" s="120" t="s">
        <v>383</v>
      </c>
      <c r="E89" s="260">
        <v>61193</v>
      </c>
    </row>
    <row r="90" spans="1:5" ht="12.75">
      <c r="A90" s="257">
        <v>85</v>
      </c>
      <c r="B90" s="144" t="s">
        <v>384</v>
      </c>
      <c r="C90" s="120" t="s">
        <v>385</v>
      </c>
      <c r="D90" s="120" t="s">
        <v>386</v>
      </c>
      <c r="E90" s="260">
        <v>99000</v>
      </c>
    </row>
    <row r="91" spans="1:5" ht="12.75">
      <c r="A91" s="259">
        <v>86</v>
      </c>
      <c r="B91" s="144" t="s">
        <v>384</v>
      </c>
      <c r="C91" s="120" t="s">
        <v>387</v>
      </c>
      <c r="D91" s="120" t="s">
        <v>388</v>
      </c>
      <c r="E91" s="260">
        <v>30000</v>
      </c>
    </row>
    <row r="92" spans="1:5" ht="12.75">
      <c r="A92" s="259">
        <v>87</v>
      </c>
      <c r="B92" s="144" t="s">
        <v>384</v>
      </c>
      <c r="C92" s="120" t="s">
        <v>315</v>
      </c>
      <c r="D92" s="120" t="s">
        <v>389</v>
      </c>
      <c r="E92" s="260">
        <v>100000</v>
      </c>
    </row>
    <row r="93" spans="1:5" ht="12.75">
      <c r="A93" s="259">
        <v>88</v>
      </c>
      <c r="B93" s="144" t="s">
        <v>384</v>
      </c>
      <c r="C93" s="120" t="s">
        <v>390</v>
      </c>
      <c r="D93" s="120" t="s">
        <v>391</v>
      </c>
      <c r="E93" s="260">
        <v>20000</v>
      </c>
    </row>
    <row r="94" spans="1:5" ht="12.75">
      <c r="A94" s="259">
        <v>89</v>
      </c>
      <c r="B94" s="144" t="s">
        <v>384</v>
      </c>
      <c r="C94" s="120" t="s">
        <v>392</v>
      </c>
      <c r="D94" s="120" t="s">
        <v>393</v>
      </c>
      <c r="E94" s="260">
        <v>100000</v>
      </c>
    </row>
    <row r="95" spans="1:5" ht="12.75">
      <c r="A95" s="257">
        <v>90</v>
      </c>
      <c r="B95" s="144" t="s">
        <v>384</v>
      </c>
      <c r="C95" s="120" t="s">
        <v>392</v>
      </c>
      <c r="D95" s="120" t="s">
        <v>394</v>
      </c>
      <c r="E95" s="260">
        <v>60000</v>
      </c>
    </row>
    <row r="96" spans="1:5" ht="12.75">
      <c r="A96" s="259">
        <v>91</v>
      </c>
      <c r="B96" s="144" t="s">
        <v>384</v>
      </c>
      <c r="C96" s="120" t="s">
        <v>395</v>
      </c>
      <c r="D96" s="120" t="s">
        <v>396</v>
      </c>
      <c r="E96" s="260">
        <v>24500</v>
      </c>
    </row>
    <row r="97" spans="1:5" ht="12.75">
      <c r="A97" s="257">
        <v>92</v>
      </c>
      <c r="B97" s="144" t="s">
        <v>384</v>
      </c>
      <c r="C97" s="120" t="s">
        <v>397</v>
      </c>
      <c r="D97" s="120" t="s">
        <v>398</v>
      </c>
      <c r="E97" s="260">
        <v>75000</v>
      </c>
    </row>
    <row r="98" spans="1:5" ht="12.75">
      <c r="A98" s="259">
        <v>93</v>
      </c>
      <c r="B98" s="144" t="s">
        <v>384</v>
      </c>
      <c r="C98" s="120" t="s">
        <v>399</v>
      </c>
      <c r="D98" s="120" t="s">
        <v>400</v>
      </c>
      <c r="E98" s="260">
        <v>50000</v>
      </c>
    </row>
    <row r="99" spans="1:5" ht="12.75">
      <c r="A99" s="259">
        <v>94</v>
      </c>
      <c r="B99" s="144" t="s">
        <v>384</v>
      </c>
      <c r="C99" s="120" t="s">
        <v>401</v>
      </c>
      <c r="D99" s="120" t="s">
        <v>402</v>
      </c>
      <c r="E99" s="260">
        <v>50000</v>
      </c>
    </row>
    <row r="100" spans="1:5" ht="12.75">
      <c r="A100" s="259">
        <v>95</v>
      </c>
      <c r="B100" s="144" t="s">
        <v>384</v>
      </c>
      <c r="C100" s="120" t="s">
        <v>403</v>
      </c>
      <c r="D100" s="120" t="s">
        <v>404</v>
      </c>
      <c r="E100" s="260">
        <v>100000</v>
      </c>
    </row>
    <row r="101" spans="1:5" ht="12.75">
      <c r="A101" s="259">
        <v>96</v>
      </c>
      <c r="B101" s="144" t="s">
        <v>384</v>
      </c>
      <c r="C101" s="120" t="s">
        <v>405</v>
      </c>
      <c r="D101" s="120" t="s">
        <v>406</v>
      </c>
      <c r="E101" s="260">
        <v>28000</v>
      </c>
    </row>
    <row r="102" spans="1:5" ht="12.75">
      <c r="A102" s="257">
        <v>97</v>
      </c>
      <c r="B102" s="144" t="s">
        <v>384</v>
      </c>
      <c r="C102" s="120" t="s">
        <v>407</v>
      </c>
      <c r="D102" s="120" t="s">
        <v>408</v>
      </c>
      <c r="E102" s="260">
        <v>48000</v>
      </c>
    </row>
    <row r="103" spans="1:5" ht="12.75">
      <c r="A103" s="259">
        <v>98</v>
      </c>
      <c r="B103" s="144" t="s">
        <v>384</v>
      </c>
      <c r="C103" s="120" t="s">
        <v>409</v>
      </c>
      <c r="D103" s="120" t="s">
        <v>410</v>
      </c>
      <c r="E103" s="260">
        <v>42000</v>
      </c>
    </row>
    <row r="104" spans="1:5" ht="12.75">
      <c r="A104" s="257">
        <v>99</v>
      </c>
      <c r="B104" s="144" t="s">
        <v>384</v>
      </c>
      <c r="C104" s="120" t="s">
        <v>411</v>
      </c>
      <c r="D104" s="120" t="s">
        <v>412</v>
      </c>
      <c r="E104" s="260">
        <v>30000</v>
      </c>
    </row>
    <row r="105" spans="1:5" ht="12.75">
      <c r="A105" s="259">
        <v>100</v>
      </c>
      <c r="B105" s="144" t="s">
        <v>384</v>
      </c>
      <c r="C105" s="120" t="s">
        <v>413</v>
      </c>
      <c r="D105" s="120" t="s">
        <v>414</v>
      </c>
      <c r="E105" s="260">
        <v>90000</v>
      </c>
    </row>
    <row r="106" spans="1:5" ht="12.75">
      <c r="A106" s="259">
        <v>101</v>
      </c>
      <c r="B106" s="144" t="s">
        <v>384</v>
      </c>
      <c r="C106" s="120" t="s">
        <v>415</v>
      </c>
      <c r="D106" s="120" t="s">
        <v>416</v>
      </c>
      <c r="E106" s="260">
        <v>100000</v>
      </c>
    </row>
    <row r="107" spans="1:5" ht="12.75">
      <c r="A107" s="259">
        <v>102</v>
      </c>
      <c r="B107" s="144" t="s">
        <v>384</v>
      </c>
      <c r="C107" s="120" t="s">
        <v>417</v>
      </c>
      <c r="D107" s="120" t="s">
        <v>418</v>
      </c>
      <c r="E107" s="260">
        <v>44000</v>
      </c>
    </row>
    <row r="108" spans="1:5" ht="12.75">
      <c r="A108" s="259">
        <v>103</v>
      </c>
      <c r="B108" s="144" t="s">
        <v>384</v>
      </c>
      <c r="C108" s="120" t="s">
        <v>419</v>
      </c>
      <c r="D108" s="120" t="s">
        <v>420</v>
      </c>
      <c r="E108" s="260">
        <v>60000</v>
      </c>
    </row>
    <row r="109" spans="1:5" ht="12.75">
      <c r="A109" s="257">
        <v>104</v>
      </c>
      <c r="B109" s="144" t="s">
        <v>384</v>
      </c>
      <c r="C109" s="120" t="s">
        <v>421</v>
      </c>
      <c r="D109" s="120" t="s">
        <v>422</v>
      </c>
      <c r="E109" s="260">
        <v>80000</v>
      </c>
    </row>
    <row r="110" spans="1:5" ht="12.75">
      <c r="A110" s="259">
        <v>105</v>
      </c>
      <c r="B110" s="144" t="s">
        <v>384</v>
      </c>
      <c r="C110" s="120" t="s">
        <v>423</v>
      </c>
      <c r="D110" s="120" t="s">
        <v>424</v>
      </c>
      <c r="E110" s="260">
        <v>25000</v>
      </c>
    </row>
    <row r="111" spans="1:5" ht="12.75">
      <c r="A111" s="257">
        <v>106</v>
      </c>
      <c r="B111" s="144" t="s">
        <v>384</v>
      </c>
      <c r="C111" s="120" t="s">
        <v>425</v>
      </c>
      <c r="D111" s="120" t="s">
        <v>426</v>
      </c>
      <c r="E111" s="260">
        <v>12000</v>
      </c>
    </row>
    <row r="112" spans="1:5" ht="12.75">
      <c r="A112" s="259">
        <v>107</v>
      </c>
      <c r="B112" s="144" t="s">
        <v>384</v>
      </c>
      <c r="C112" s="120" t="s">
        <v>427</v>
      </c>
      <c r="D112" s="120" t="s">
        <v>428</v>
      </c>
      <c r="E112" s="260">
        <v>99400</v>
      </c>
    </row>
    <row r="113" spans="1:5" ht="12.75">
      <c r="A113" s="259">
        <v>108</v>
      </c>
      <c r="B113" s="144" t="s">
        <v>384</v>
      </c>
      <c r="C113" s="120" t="s">
        <v>429</v>
      </c>
      <c r="D113" s="120" t="s">
        <v>430</v>
      </c>
      <c r="E113" s="260">
        <v>80000</v>
      </c>
    </row>
    <row r="114" spans="1:5" ht="12.75">
      <c r="A114" s="259">
        <v>109</v>
      </c>
      <c r="B114" s="144" t="s">
        <v>384</v>
      </c>
      <c r="C114" s="120" t="s">
        <v>431</v>
      </c>
      <c r="D114" s="120" t="s">
        <v>432</v>
      </c>
      <c r="E114" s="260">
        <v>14000</v>
      </c>
    </row>
    <row r="115" spans="1:5" ht="12.75">
      <c r="A115" s="259">
        <v>110</v>
      </c>
      <c r="B115" s="144" t="s">
        <v>384</v>
      </c>
      <c r="C115" s="120" t="s">
        <v>433</v>
      </c>
      <c r="D115" s="120" t="s">
        <v>434</v>
      </c>
      <c r="E115" s="260">
        <v>55000</v>
      </c>
    </row>
    <row r="116" spans="1:5" ht="12.75">
      <c r="A116" s="257">
        <v>111</v>
      </c>
      <c r="B116" s="144" t="s">
        <v>384</v>
      </c>
      <c r="C116" s="120" t="s">
        <v>435</v>
      </c>
      <c r="D116" s="120" t="s">
        <v>436</v>
      </c>
      <c r="E116" s="260">
        <v>80000</v>
      </c>
    </row>
    <row r="117" spans="1:5" ht="12.75">
      <c r="A117" s="259">
        <v>112</v>
      </c>
      <c r="B117" s="144" t="s">
        <v>384</v>
      </c>
      <c r="C117" s="120" t="s">
        <v>437</v>
      </c>
      <c r="D117" s="120" t="s">
        <v>438</v>
      </c>
      <c r="E117" s="260">
        <v>40000</v>
      </c>
    </row>
    <row r="118" spans="1:5" ht="12.75">
      <c r="A118" s="257">
        <v>113</v>
      </c>
      <c r="B118" s="144" t="s">
        <v>384</v>
      </c>
      <c r="C118" s="120" t="s">
        <v>397</v>
      </c>
      <c r="D118" s="120" t="s">
        <v>439</v>
      </c>
      <c r="E118" s="260">
        <v>75000</v>
      </c>
    </row>
    <row r="119" spans="1:5" ht="12.75">
      <c r="A119" s="259">
        <v>114</v>
      </c>
      <c r="B119" s="144" t="s">
        <v>384</v>
      </c>
      <c r="C119" s="120" t="s">
        <v>440</v>
      </c>
      <c r="D119" s="120" t="s">
        <v>441</v>
      </c>
      <c r="E119" s="260">
        <v>25000</v>
      </c>
    </row>
    <row r="120" spans="1:5" ht="12.75">
      <c r="A120" s="259">
        <v>115</v>
      </c>
      <c r="B120" s="144" t="s">
        <v>384</v>
      </c>
      <c r="C120" s="120" t="s">
        <v>442</v>
      </c>
      <c r="D120" s="120" t="s">
        <v>443</v>
      </c>
      <c r="E120" s="260">
        <v>27000</v>
      </c>
    </row>
    <row r="121" spans="1:5" ht="12.75">
      <c r="A121" s="259">
        <v>116</v>
      </c>
      <c r="B121" s="144" t="s">
        <v>384</v>
      </c>
      <c r="C121" s="120" t="s">
        <v>444</v>
      </c>
      <c r="D121" s="120" t="s">
        <v>445</v>
      </c>
      <c r="E121" s="260">
        <v>46000</v>
      </c>
    </row>
    <row r="122" spans="1:5" s="147" customFormat="1" ht="13.5" thickBot="1">
      <c r="A122" s="261">
        <v>117</v>
      </c>
      <c r="B122" s="270" t="s">
        <v>384</v>
      </c>
      <c r="C122" s="263" t="s">
        <v>446</v>
      </c>
      <c r="D122" s="263" t="s">
        <v>447</v>
      </c>
      <c r="E122" s="264">
        <v>10000</v>
      </c>
    </row>
    <row r="123" spans="1:5" s="147" customFormat="1" ht="12.75">
      <c r="A123" s="148"/>
      <c r="B123" s="148"/>
      <c r="E123" s="149"/>
    </row>
    <row r="124" spans="1:5" s="147" customFormat="1" ht="13.5" thickBot="1">
      <c r="A124" s="148"/>
      <c r="B124" s="148"/>
      <c r="E124" s="149" t="s">
        <v>448</v>
      </c>
    </row>
    <row r="125" spans="1:5" ht="12.75">
      <c r="A125" s="266">
        <v>118</v>
      </c>
      <c r="B125" s="267" t="s">
        <v>384</v>
      </c>
      <c r="C125" s="268" t="s">
        <v>449</v>
      </c>
      <c r="D125" s="268" t="s">
        <v>450</v>
      </c>
      <c r="E125" s="269">
        <v>60000</v>
      </c>
    </row>
    <row r="126" spans="1:5" ht="12.75">
      <c r="A126" s="259">
        <v>119</v>
      </c>
      <c r="B126" s="144" t="s">
        <v>384</v>
      </c>
      <c r="C126" s="120" t="s">
        <v>451</v>
      </c>
      <c r="D126" s="120" t="s">
        <v>452</v>
      </c>
      <c r="E126" s="260">
        <v>60000</v>
      </c>
    </row>
    <row r="127" spans="1:5" ht="12.75">
      <c r="A127" s="257">
        <v>120</v>
      </c>
      <c r="B127" s="144" t="s">
        <v>384</v>
      </c>
      <c r="C127" s="120" t="s">
        <v>453</v>
      </c>
      <c r="D127" s="120" t="s">
        <v>454</v>
      </c>
      <c r="E127" s="260">
        <v>74000</v>
      </c>
    </row>
    <row r="128" spans="1:5" ht="12.75">
      <c r="A128" s="259">
        <v>121</v>
      </c>
      <c r="B128" s="144" t="s">
        <v>384</v>
      </c>
      <c r="C128" s="120" t="s">
        <v>455</v>
      </c>
      <c r="D128" s="120" t="s">
        <v>455</v>
      </c>
      <c r="E128" s="260">
        <v>25000</v>
      </c>
    </row>
    <row r="129" spans="1:5" ht="12.75">
      <c r="A129" s="259">
        <v>122</v>
      </c>
      <c r="B129" s="144" t="s">
        <v>384</v>
      </c>
      <c r="C129" s="120" t="s">
        <v>415</v>
      </c>
      <c r="D129" s="120" t="s">
        <v>456</v>
      </c>
      <c r="E129" s="260">
        <v>80000</v>
      </c>
    </row>
    <row r="130" spans="1:5" ht="12.75">
      <c r="A130" s="259">
        <v>123</v>
      </c>
      <c r="B130" s="144" t="s">
        <v>384</v>
      </c>
      <c r="C130" s="120" t="s">
        <v>457</v>
      </c>
      <c r="D130" s="120" t="s">
        <v>458</v>
      </c>
      <c r="E130" s="260">
        <v>52000</v>
      </c>
    </row>
    <row r="131" spans="1:5" ht="12.75">
      <c r="A131" s="259">
        <v>124</v>
      </c>
      <c r="B131" s="144" t="s">
        <v>384</v>
      </c>
      <c r="C131" s="120" t="s">
        <v>459</v>
      </c>
      <c r="D131" s="120" t="s">
        <v>460</v>
      </c>
      <c r="E131" s="260">
        <v>100000</v>
      </c>
    </row>
    <row r="132" spans="1:5" ht="13.5" thickBot="1">
      <c r="A132" s="271">
        <v>125</v>
      </c>
      <c r="B132" s="145" t="s">
        <v>384</v>
      </c>
      <c r="C132" s="146" t="s">
        <v>461</v>
      </c>
      <c r="D132" s="146" t="s">
        <v>462</v>
      </c>
      <c r="E132" s="272">
        <v>40000</v>
      </c>
    </row>
    <row r="133" spans="1:5" ht="13.5" thickBot="1">
      <c r="A133" s="150" t="s">
        <v>463</v>
      </c>
      <c r="B133" s="151"/>
      <c r="C133" s="152"/>
      <c r="D133" s="152"/>
      <c r="E133" s="153">
        <f>SUM(E4:E132)</f>
        <v>6469900</v>
      </c>
    </row>
    <row r="134" ht="13.5" thickBot="1"/>
    <row r="135" spans="1:5" ht="18.75" thickBot="1">
      <c r="A135" s="417" t="s">
        <v>464</v>
      </c>
      <c r="B135" s="418"/>
      <c r="C135" s="418"/>
      <c r="D135" s="418"/>
      <c r="E135" s="419"/>
    </row>
    <row r="136" spans="1:5" ht="12.75">
      <c r="A136" s="266">
        <v>128</v>
      </c>
      <c r="B136" s="273" t="s">
        <v>465</v>
      </c>
      <c r="C136" s="274" t="s">
        <v>466</v>
      </c>
      <c r="D136" s="274" t="s">
        <v>464</v>
      </c>
      <c r="E136" s="269">
        <v>150000</v>
      </c>
    </row>
    <row r="137" spans="1:5" ht="12.75">
      <c r="A137" s="257">
        <v>129</v>
      </c>
      <c r="B137" s="154" t="s">
        <v>465</v>
      </c>
      <c r="C137" s="156" t="s">
        <v>467</v>
      </c>
      <c r="D137" s="155" t="s">
        <v>464</v>
      </c>
      <c r="E137" s="260">
        <v>50000</v>
      </c>
    </row>
    <row r="138" spans="1:5" ht="12.75">
      <c r="A138" s="257">
        <v>130</v>
      </c>
      <c r="B138" s="154" t="s">
        <v>465</v>
      </c>
      <c r="C138" s="156" t="s">
        <v>468</v>
      </c>
      <c r="D138" s="155" t="s">
        <v>464</v>
      </c>
      <c r="E138" s="260">
        <v>90000</v>
      </c>
    </row>
    <row r="139" spans="1:5" ht="12.75">
      <c r="A139" s="257">
        <v>131</v>
      </c>
      <c r="B139" s="154" t="s">
        <v>465</v>
      </c>
      <c r="C139" s="156" t="s">
        <v>469</v>
      </c>
      <c r="D139" s="155" t="s">
        <v>464</v>
      </c>
      <c r="E139" s="260">
        <v>80000</v>
      </c>
    </row>
    <row r="140" spans="1:5" ht="12.75">
      <c r="A140" s="257">
        <v>132</v>
      </c>
      <c r="B140" s="154" t="s">
        <v>465</v>
      </c>
      <c r="C140" s="156" t="s">
        <v>470</v>
      </c>
      <c r="D140" s="155" t="s">
        <v>464</v>
      </c>
      <c r="E140" s="260">
        <v>50000</v>
      </c>
    </row>
    <row r="141" spans="1:5" ht="12.75">
      <c r="A141" s="257">
        <v>133</v>
      </c>
      <c r="B141" s="154" t="s">
        <v>465</v>
      </c>
      <c r="C141" s="156" t="s">
        <v>471</v>
      </c>
      <c r="D141" s="155" t="s">
        <v>464</v>
      </c>
      <c r="E141" s="260">
        <v>200000</v>
      </c>
    </row>
    <row r="142" spans="1:5" ht="12.75">
      <c r="A142" s="257">
        <v>134</v>
      </c>
      <c r="B142" s="154" t="s">
        <v>465</v>
      </c>
      <c r="C142" s="156" t="s">
        <v>472</v>
      </c>
      <c r="D142" s="155" t="s">
        <v>464</v>
      </c>
      <c r="E142" s="260">
        <v>130000</v>
      </c>
    </row>
    <row r="143" spans="1:5" ht="12.75">
      <c r="A143" s="257">
        <v>135</v>
      </c>
      <c r="B143" s="154" t="s">
        <v>465</v>
      </c>
      <c r="C143" s="156" t="s">
        <v>473</v>
      </c>
      <c r="D143" s="155" t="s">
        <v>464</v>
      </c>
      <c r="E143" s="260">
        <v>250000</v>
      </c>
    </row>
    <row r="144" spans="1:5" ht="13.5" thickBot="1">
      <c r="A144" s="271">
        <v>136</v>
      </c>
      <c r="B144" s="157" t="s">
        <v>465</v>
      </c>
      <c r="C144" s="158" t="s">
        <v>474</v>
      </c>
      <c r="D144" s="159" t="s">
        <v>464</v>
      </c>
      <c r="E144" s="272">
        <v>100000</v>
      </c>
    </row>
    <row r="145" spans="1:5" ht="13.5" thickBot="1">
      <c r="A145" s="150" t="s">
        <v>463</v>
      </c>
      <c r="B145" s="151"/>
      <c r="C145" s="152"/>
      <c r="D145" s="152"/>
      <c r="E145" s="153">
        <f>SUM(E136:E144)</f>
        <v>1100000</v>
      </c>
    </row>
  </sheetData>
  <sheetProtection/>
  <mergeCells count="2">
    <mergeCell ref="A1:E1"/>
    <mergeCell ref="A135:E135"/>
  </mergeCells>
  <printOptions/>
  <pageMargins left="0.37" right="0.26" top="0.71" bottom="0.5905511811023623" header="0.5118110236220472" footer="0.5118110236220472"/>
  <pageSetup horizontalDpi="600" verticalDpi="600" orientation="portrait" paperSize="9" scale="85" r:id="rId1"/>
  <rowBreaks count="2" manualBreakCount="2">
    <brk id="59" max="255" man="1"/>
    <brk id="1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C11">
      <selection activeCell="Q12" sqref="Q11:Q12"/>
    </sheetView>
  </sheetViews>
  <sheetFormatPr defaultColWidth="9.140625" defaultRowHeight="15"/>
  <cols>
    <col min="1" max="1" width="3.7109375" style="0" customWidth="1"/>
    <col min="2" max="2" width="15.7109375" style="0" customWidth="1"/>
    <col min="3" max="3" width="6.8515625" style="0" customWidth="1"/>
    <col min="4" max="4" width="8.00390625" style="0" customWidth="1"/>
    <col min="5" max="5" width="8.421875" style="0" customWidth="1"/>
    <col min="6" max="6" width="7.57421875" style="0" customWidth="1"/>
    <col min="7" max="7" width="7.140625" style="0" customWidth="1"/>
    <col min="8" max="8" width="6.140625" style="0" customWidth="1"/>
    <col min="9" max="9" width="6.421875" style="0" customWidth="1"/>
    <col min="10" max="11" width="7.57421875" style="0" customWidth="1"/>
    <col min="12" max="12" width="7.140625" style="0" customWidth="1"/>
    <col min="13" max="13" width="6.421875" style="0" customWidth="1"/>
  </cols>
  <sheetData>
    <row r="2" spans="2:13" ht="15">
      <c r="B2" s="1"/>
      <c r="C2" s="420" t="s">
        <v>536</v>
      </c>
      <c r="D2" s="420"/>
      <c r="E2" s="420"/>
      <c r="F2" s="420"/>
      <c r="G2" s="420"/>
      <c r="H2" s="420"/>
      <c r="I2" s="420"/>
      <c r="J2" s="420"/>
      <c r="L2" s="420" t="s">
        <v>538</v>
      </c>
      <c r="M2" s="420"/>
    </row>
    <row r="3" spans="12:13" ht="15.75" thickBot="1">
      <c r="L3" s="421" t="s">
        <v>537</v>
      </c>
      <c r="M3" s="421"/>
    </row>
    <row r="4" spans="1:13" ht="15">
      <c r="A4" s="15" t="s">
        <v>0</v>
      </c>
      <c r="B4" s="15" t="s">
        <v>2</v>
      </c>
      <c r="C4" s="15" t="s">
        <v>5</v>
      </c>
      <c r="D4" s="15" t="s">
        <v>5</v>
      </c>
      <c r="E4" s="41" t="s">
        <v>14</v>
      </c>
      <c r="F4" s="6" t="s">
        <v>6</v>
      </c>
      <c r="G4" s="6" t="s">
        <v>14</v>
      </c>
      <c r="H4" s="42"/>
      <c r="I4" s="15" t="s">
        <v>11</v>
      </c>
      <c r="J4" s="54" t="s">
        <v>11</v>
      </c>
      <c r="K4" s="54" t="s">
        <v>11</v>
      </c>
      <c r="L4" s="2" t="s">
        <v>11</v>
      </c>
      <c r="M4" s="15" t="s">
        <v>62</v>
      </c>
    </row>
    <row r="5" spans="1:13" ht="15">
      <c r="A5" s="28" t="s">
        <v>14</v>
      </c>
      <c r="B5" s="16" t="s">
        <v>14</v>
      </c>
      <c r="C5" s="16" t="s">
        <v>14</v>
      </c>
      <c r="D5" s="16" t="s">
        <v>14</v>
      </c>
      <c r="E5" s="43" t="s">
        <v>17</v>
      </c>
      <c r="F5" s="27" t="s">
        <v>7</v>
      </c>
      <c r="G5" s="27" t="s">
        <v>8</v>
      </c>
      <c r="H5" s="44" t="s">
        <v>10</v>
      </c>
      <c r="I5" s="16" t="s">
        <v>14</v>
      </c>
      <c r="J5" s="44" t="s">
        <v>8</v>
      </c>
      <c r="K5" s="44" t="s">
        <v>8</v>
      </c>
      <c r="L5" s="3" t="s">
        <v>10</v>
      </c>
      <c r="M5" s="16" t="s">
        <v>63</v>
      </c>
    </row>
    <row r="6" spans="1:13" ht="15.75" thickBot="1">
      <c r="A6" s="17" t="s">
        <v>1</v>
      </c>
      <c r="B6" s="17" t="s">
        <v>3</v>
      </c>
      <c r="C6" s="17" t="s">
        <v>4</v>
      </c>
      <c r="D6" s="17" t="s">
        <v>8</v>
      </c>
      <c r="E6" s="26" t="s">
        <v>15</v>
      </c>
      <c r="F6" s="5" t="s">
        <v>61</v>
      </c>
      <c r="G6" s="5" t="s">
        <v>9</v>
      </c>
      <c r="H6" s="45" t="s">
        <v>8</v>
      </c>
      <c r="I6" s="17" t="s">
        <v>12</v>
      </c>
      <c r="J6" s="45" t="s">
        <v>13</v>
      </c>
      <c r="K6" s="45" t="s">
        <v>110</v>
      </c>
      <c r="L6" s="4" t="s">
        <v>8</v>
      </c>
      <c r="M6" s="17" t="s">
        <v>16</v>
      </c>
    </row>
    <row r="7" spans="1:13" ht="15">
      <c r="A7" s="29" t="s">
        <v>65</v>
      </c>
      <c r="B7" s="35" t="s">
        <v>18</v>
      </c>
      <c r="C7" s="38">
        <v>85</v>
      </c>
      <c r="D7" s="38">
        <v>1168</v>
      </c>
      <c r="E7" s="46">
        <v>827</v>
      </c>
      <c r="F7" s="10">
        <v>157</v>
      </c>
      <c r="G7" s="10">
        <v>82</v>
      </c>
      <c r="H7" s="11">
        <v>102</v>
      </c>
      <c r="I7" s="38">
        <v>0</v>
      </c>
      <c r="J7" s="50">
        <v>1431</v>
      </c>
      <c r="K7" s="50">
        <v>287</v>
      </c>
      <c r="L7" s="50">
        <v>3000</v>
      </c>
      <c r="M7" s="18">
        <v>0</v>
      </c>
    </row>
    <row r="8" spans="1:13" ht="15">
      <c r="A8" s="31" t="s">
        <v>66</v>
      </c>
      <c r="B8" s="36" t="s">
        <v>19</v>
      </c>
      <c r="C8" s="19">
        <v>279</v>
      </c>
      <c r="D8" s="19">
        <v>1554</v>
      </c>
      <c r="E8" s="47">
        <v>695</v>
      </c>
      <c r="F8" s="12">
        <v>661</v>
      </c>
      <c r="G8" s="12">
        <v>198</v>
      </c>
      <c r="H8" s="13">
        <v>0</v>
      </c>
      <c r="I8" s="19">
        <v>0</v>
      </c>
      <c r="J8" s="51">
        <v>1093</v>
      </c>
      <c r="K8" s="51">
        <v>1690</v>
      </c>
      <c r="L8" s="51">
        <v>0</v>
      </c>
      <c r="M8" s="19">
        <v>0</v>
      </c>
    </row>
    <row r="9" spans="1:13" ht="15">
      <c r="A9" s="31" t="s">
        <v>67</v>
      </c>
      <c r="B9" s="36" t="s">
        <v>20</v>
      </c>
      <c r="C9" s="19">
        <v>173</v>
      </c>
      <c r="D9" s="19">
        <v>2644</v>
      </c>
      <c r="E9" s="47">
        <v>1978</v>
      </c>
      <c r="F9" s="12">
        <v>421</v>
      </c>
      <c r="G9" s="12">
        <v>245</v>
      </c>
      <c r="H9" s="13">
        <v>0</v>
      </c>
      <c r="I9" s="19">
        <v>0</v>
      </c>
      <c r="J9" s="51">
        <v>3550</v>
      </c>
      <c r="K9" s="51">
        <v>1154</v>
      </c>
      <c r="L9" s="51">
        <v>0</v>
      </c>
      <c r="M9" s="18">
        <v>0</v>
      </c>
    </row>
    <row r="10" spans="1:13" ht="15">
      <c r="A10" s="31" t="s">
        <v>68</v>
      </c>
      <c r="B10" s="36" t="s">
        <v>21</v>
      </c>
      <c r="C10" s="19">
        <v>371</v>
      </c>
      <c r="D10" s="19">
        <v>3894</v>
      </c>
      <c r="E10" s="47">
        <v>2185</v>
      </c>
      <c r="F10" s="12">
        <v>1547</v>
      </c>
      <c r="G10" s="12">
        <v>162</v>
      </c>
      <c r="H10" s="13">
        <v>0</v>
      </c>
      <c r="I10" s="19">
        <v>0</v>
      </c>
      <c r="J10" s="51">
        <v>5432</v>
      </c>
      <c r="K10" s="51">
        <v>3664</v>
      </c>
      <c r="L10" s="51">
        <v>0</v>
      </c>
      <c r="M10" s="20">
        <v>0</v>
      </c>
    </row>
    <row r="11" spans="1:13" ht="15">
      <c r="A11" s="31" t="s">
        <v>69</v>
      </c>
      <c r="B11" s="36" t="s">
        <v>22</v>
      </c>
      <c r="C11" s="19">
        <v>248</v>
      </c>
      <c r="D11" s="19">
        <v>4222</v>
      </c>
      <c r="E11" s="47">
        <v>3406</v>
      </c>
      <c r="F11" s="12">
        <v>570</v>
      </c>
      <c r="G11" s="12">
        <v>246</v>
      </c>
      <c r="H11" s="13">
        <v>0</v>
      </c>
      <c r="I11" s="19">
        <v>150</v>
      </c>
      <c r="J11" s="51">
        <v>8130</v>
      </c>
      <c r="K11" s="51">
        <v>1676</v>
      </c>
      <c r="L11" s="51">
        <v>0</v>
      </c>
      <c r="M11" s="19">
        <v>0</v>
      </c>
    </row>
    <row r="12" spans="1:13" ht="15">
      <c r="A12" s="31" t="s">
        <v>70</v>
      </c>
      <c r="B12" s="36" t="s">
        <v>23</v>
      </c>
      <c r="C12" s="19">
        <v>479</v>
      </c>
      <c r="D12" s="19">
        <v>3835</v>
      </c>
      <c r="E12" s="47">
        <v>2269</v>
      </c>
      <c r="F12" s="12">
        <v>1299</v>
      </c>
      <c r="G12" s="12">
        <v>267</v>
      </c>
      <c r="H12" s="13">
        <v>0</v>
      </c>
      <c r="I12" s="19">
        <v>20</v>
      </c>
      <c r="J12" s="51">
        <v>5000</v>
      </c>
      <c r="K12" s="51">
        <v>3951</v>
      </c>
      <c r="L12" s="51">
        <v>0</v>
      </c>
      <c r="M12" s="21">
        <v>3</v>
      </c>
    </row>
    <row r="13" spans="1:13" ht="15">
      <c r="A13" s="31" t="s">
        <v>71</v>
      </c>
      <c r="B13" s="36" t="s">
        <v>24</v>
      </c>
      <c r="C13" s="19">
        <v>578</v>
      </c>
      <c r="D13" s="19">
        <v>6996</v>
      </c>
      <c r="E13" s="47">
        <v>4626</v>
      </c>
      <c r="F13" s="12">
        <v>1915</v>
      </c>
      <c r="G13" s="12">
        <v>455</v>
      </c>
      <c r="H13" s="13">
        <v>0</v>
      </c>
      <c r="I13" s="19">
        <v>130</v>
      </c>
      <c r="J13" s="51">
        <v>12700</v>
      </c>
      <c r="K13" s="51">
        <v>6254</v>
      </c>
      <c r="L13" s="51">
        <v>0</v>
      </c>
      <c r="M13" s="18">
        <v>81</v>
      </c>
    </row>
    <row r="14" spans="1:13" ht="15">
      <c r="A14" s="31" t="s">
        <v>72</v>
      </c>
      <c r="B14" s="36" t="s">
        <v>25</v>
      </c>
      <c r="C14" s="19">
        <v>663</v>
      </c>
      <c r="D14" s="19">
        <v>4298</v>
      </c>
      <c r="E14" s="47">
        <v>3309</v>
      </c>
      <c r="F14" s="12">
        <v>539</v>
      </c>
      <c r="G14" s="12">
        <v>450</v>
      </c>
      <c r="H14" s="13">
        <v>0</v>
      </c>
      <c r="I14" s="19">
        <v>96</v>
      </c>
      <c r="J14" s="51">
        <v>6806</v>
      </c>
      <c r="K14" s="51">
        <v>1613</v>
      </c>
      <c r="L14" s="51">
        <v>0</v>
      </c>
      <c r="M14" s="20">
        <v>41</v>
      </c>
    </row>
    <row r="15" spans="1:13" ht="15">
      <c r="A15" s="31" t="s">
        <v>73</v>
      </c>
      <c r="B15" s="36" t="s">
        <v>26</v>
      </c>
      <c r="C15" s="19">
        <v>1169</v>
      </c>
      <c r="D15" s="19">
        <v>6912</v>
      </c>
      <c r="E15" s="47">
        <v>4627</v>
      </c>
      <c r="F15" s="12">
        <v>1072</v>
      </c>
      <c r="G15" s="12">
        <v>1213</v>
      </c>
      <c r="H15" s="13">
        <v>0</v>
      </c>
      <c r="I15" s="19">
        <v>106</v>
      </c>
      <c r="J15" s="51">
        <v>10699</v>
      </c>
      <c r="K15" s="51">
        <v>3050</v>
      </c>
      <c r="L15" s="51">
        <v>0</v>
      </c>
      <c r="M15" s="19">
        <v>0</v>
      </c>
    </row>
    <row r="16" spans="1:13" ht="15">
      <c r="A16" s="31" t="s">
        <v>74</v>
      </c>
      <c r="B16" s="36" t="s">
        <v>27</v>
      </c>
      <c r="C16" s="19">
        <v>950</v>
      </c>
      <c r="D16" s="19">
        <v>8464</v>
      </c>
      <c r="E16" s="47">
        <v>6007</v>
      </c>
      <c r="F16" s="12">
        <v>1440</v>
      </c>
      <c r="G16" s="12">
        <v>1017</v>
      </c>
      <c r="H16" s="13">
        <v>0</v>
      </c>
      <c r="I16" s="19">
        <v>0</v>
      </c>
      <c r="J16" s="51">
        <v>13795</v>
      </c>
      <c r="K16" s="51">
        <v>3765</v>
      </c>
      <c r="L16" s="51">
        <v>0</v>
      </c>
      <c r="M16" s="21">
        <v>0</v>
      </c>
    </row>
    <row r="17" spans="1:13" ht="15">
      <c r="A17" s="31" t="s">
        <v>75</v>
      </c>
      <c r="B17" s="36" t="s">
        <v>28</v>
      </c>
      <c r="C17" s="19">
        <v>786</v>
      </c>
      <c r="D17" s="19">
        <v>9439</v>
      </c>
      <c r="E17" s="47">
        <v>6755</v>
      </c>
      <c r="F17" s="12">
        <v>1670</v>
      </c>
      <c r="G17" s="12">
        <v>731</v>
      </c>
      <c r="H17" s="13">
        <v>283</v>
      </c>
      <c r="I17" s="19">
        <v>60</v>
      </c>
      <c r="J17" s="51">
        <v>17233</v>
      </c>
      <c r="K17" s="51">
        <v>4610</v>
      </c>
      <c r="L17" s="51">
        <v>0</v>
      </c>
      <c r="M17" s="18">
        <v>19</v>
      </c>
    </row>
    <row r="18" spans="1:13" ht="15">
      <c r="A18" s="31" t="s">
        <v>76</v>
      </c>
      <c r="B18" s="36" t="s">
        <v>29</v>
      </c>
      <c r="C18" s="19">
        <v>593</v>
      </c>
      <c r="D18" s="19">
        <v>10446</v>
      </c>
      <c r="E18" s="47">
        <v>7292</v>
      </c>
      <c r="F18" s="12">
        <v>2410</v>
      </c>
      <c r="G18" s="12">
        <v>571</v>
      </c>
      <c r="H18" s="13">
        <v>173</v>
      </c>
      <c r="I18" s="19">
        <v>32</v>
      </c>
      <c r="J18" s="51">
        <v>19389</v>
      </c>
      <c r="K18" s="51">
        <v>7360</v>
      </c>
      <c r="L18" s="51">
        <v>0</v>
      </c>
      <c r="M18" s="20">
        <v>17</v>
      </c>
    </row>
    <row r="19" spans="1:13" ht="15">
      <c r="A19" s="31" t="s">
        <v>77</v>
      </c>
      <c r="B19" s="36" t="s">
        <v>30</v>
      </c>
      <c r="C19" s="19">
        <v>657</v>
      </c>
      <c r="D19" s="19">
        <v>12892</v>
      </c>
      <c r="E19" s="47">
        <v>8013</v>
      </c>
      <c r="F19" s="12">
        <v>1999</v>
      </c>
      <c r="G19" s="12">
        <v>738</v>
      </c>
      <c r="H19" s="13">
        <v>2142</v>
      </c>
      <c r="I19" s="19">
        <v>77</v>
      </c>
      <c r="J19" s="51">
        <v>18151</v>
      </c>
      <c r="K19" s="51">
        <v>4787</v>
      </c>
      <c r="L19" s="51" t="s">
        <v>112</v>
      </c>
      <c r="M19" s="19">
        <v>0</v>
      </c>
    </row>
    <row r="20" spans="1:13" ht="15">
      <c r="A20" s="31" t="s">
        <v>78</v>
      </c>
      <c r="B20" s="36" t="s">
        <v>31</v>
      </c>
      <c r="C20" s="19">
        <v>720</v>
      </c>
      <c r="D20" s="19">
        <v>9634</v>
      </c>
      <c r="E20" s="47">
        <v>7283</v>
      </c>
      <c r="F20" s="12">
        <v>1563</v>
      </c>
      <c r="G20" s="12">
        <v>788</v>
      </c>
      <c r="H20" s="13">
        <v>0</v>
      </c>
      <c r="I20" s="19">
        <v>116</v>
      </c>
      <c r="J20" s="51">
        <v>18064</v>
      </c>
      <c r="K20" s="51">
        <v>4202</v>
      </c>
      <c r="L20" s="51">
        <v>0</v>
      </c>
      <c r="M20" s="21">
        <v>18</v>
      </c>
    </row>
    <row r="21" spans="1:13" ht="15">
      <c r="A21" s="31" t="s">
        <v>79</v>
      </c>
      <c r="B21" s="36" t="s">
        <v>32</v>
      </c>
      <c r="C21" s="19">
        <v>498</v>
      </c>
      <c r="D21" s="19">
        <v>9118</v>
      </c>
      <c r="E21" s="47">
        <v>7099</v>
      </c>
      <c r="F21" s="12">
        <v>1363</v>
      </c>
      <c r="G21" s="12">
        <v>616</v>
      </c>
      <c r="H21" s="13">
        <v>40</v>
      </c>
      <c r="I21" s="19">
        <v>100</v>
      </c>
      <c r="J21" s="51">
        <v>16718</v>
      </c>
      <c r="K21" s="51">
        <v>3906</v>
      </c>
      <c r="L21" s="51">
        <v>0</v>
      </c>
      <c r="M21" s="18">
        <v>38</v>
      </c>
    </row>
    <row r="22" spans="1:13" ht="15">
      <c r="A22" s="31" t="s">
        <v>80</v>
      </c>
      <c r="B22" s="36" t="s">
        <v>33</v>
      </c>
      <c r="C22" s="19">
        <v>487</v>
      </c>
      <c r="D22" s="19">
        <v>10160</v>
      </c>
      <c r="E22" s="47">
        <v>8319</v>
      </c>
      <c r="F22" s="12">
        <v>1364</v>
      </c>
      <c r="G22" s="12">
        <v>477</v>
      </c>
      <c r="H22" s="13">
        <v>0</v>
      </c>
      <c r="I22" s="19">
        <v>150</v>
      </c>
      <c r="J22" s="51">
        <v>19623</v>
      </c>
      <c r="K22" s="51">
        <v>3853</v>
      </c>
      <c r="L22" s="51">
        <v>0</v>
      </c>
      <c r="M22" s="20">
        <v>94</v>
      </c>
    </row>
    <row r="23" spans="1:13" ht="15">
      <c r="A23" s="31" t="s">
        <v>81</v>
      </c>
      <c r="B23" s="36" t="s">
        <v>34</v>
      </c>
      <c r="C23" s="19">
        <v>712</v>
      </c>
      <c r="D23" s="19">
        <v>10676</v>
      </c>
      <c r="E23" s="47">
        <v>8377</v>
      </c>
      <c r="F23" s="12">
        <v>1431</v>
      </c>
      <c r="G23" s="12">
        <v>681</v>
      </c>
      <c r="H23" s="13">
        <v>187</v>
      </c>
      <c r="I23" s="19">
        <v>95</v>
      </c>
      <c r="J23" s="51">
        <v>21016</v>
      </c>
      <c r="K23" s="51">
        <v>4297</v>
      </c>
      <c r="L23" s="51">
        <v>0</v>
      </c>
      <c r="M23" s="20">
        <v>99</v>
      </c>
    </row>
    <row r="24" spans="1:13" ht="15">
      <c r="A24" s="31" t="s">
        <v>82</v>
      </c>
      <c r="B24" s="36" t="s">
        <v>35</v>
      </c>
      <c r="C24" s="19">
        <v>68</v>
      </c>
      <c r="D24" s="19">
        <v>2163</v>
      </c>
      <c r="E24" s="47">
        <v>1742</v>
      </c>
      <c r="F24" s="12">
        <v>284</v>
      </c>
      <c r="G24" s="12">
        <v>137</v>
      </c>
      <c r="H24" s="13">
        <v>0</v>
      </c>
      <c r="I24" s="19">
        <v>12</v>
      </c>
      <c r="J24" s="51">
        <v>3746</v>
      </c>
      <c r="K24" s="51">
        <v>760</v>
      </c>
      <c r="L24" s="51">
        <v>0</v>
      </c>
      <c r="M24" s="19">
        <v>0</v>
      </c>
    </row>
    <row r="25" spans="1:13" ht="15">
      <c r="A25" s="31" t="s">
        <v>83</v>
      </c>
      <c r="B25" s="36" t="s">
        <v>36</v>
      </c>
      <c r="C25" s="19">
        <v>1220</v>
      </c>
      <c r="D25" s="19">
        <v>7956</v>
      </c>
      <c r="E25" s="47">
        <v>0</v>
      </c>
      <c r="F25" s="12">
        <v>7255</v>
      </c>
      <c r="G25" s="12">
        <v>701</v>
      </c>
      <c r="H25" s="13">
        <v>0</v>
      </c>
      <c r="I25" s="19">
        <v>42</v>
      </c>
      <c r="J25" s="51">
        <v>0</v>
      </c>
      <c r="K25" s="51">
        <v>19000</v>
      </c>
      <c r="L25" s="51">
        <v>0</v>
      </c>
      <c r="M25" s="21">
        <v>0</v>
      </c>
    </row>
    <row r="26" spans="1:13" ht="15">
      <c r="A26" s="31" t="s">
        <v>84</v>
      </c>
      <c r="B26" s="36" t="s">
        <v>37</v>
      </c>
      <c r="C26" s="19">
        <v>824</v>
      </c>
      <c r="D26" s="19">
        <v>5052</v>
      </c>
      <c r="E26" s="47">
        <v>0</v>
      </c>
      <c r="F26" s="12">
        <v>4395</v>
      </c>
      <c r="G26" s="12">
        <v>657</v>
      </c>
      <c r="H26" s="13">
        <v>0</v>
      </c>
      <c r="I26" s="19">
        <v>18</v>
      </c>
      <c r="J26" s="51">
        <v>0</v>
      </c>
      <c r="K26" s="51">
        <v>11000</v>
      </c>
      <c r="L26" s="51">
        <v>0</v>
      </c>
      <c r="M26" s="18">
        <v>0</v>
      </c>
    </row>
    <row r="27" spans="1:13" ht="15">
      <c r="A27" s="31" t="s">
        <v>85</v>
      </c>
      <c r="B27" s="36" t="s">
        <v>38</v>
      </c>
      <c r="C27" s="19">
        <v>321</v>
      </c>
      <c r="D27" s="19">
        <v>2023</v>
      </c>
      <c r="E27" s="47">
        <v>0</v>
      </c>
      <c r="F27" s="12">
        <v>1845</v>
      </c>
      <c r="G27" s="12">
        <v>178</v>
      </c>
      <c r="H27" s="13">
        <v>0</v>
      </c>
      <c r="I27" s="19">
        <v>0</v>
      </c>
      <c r="J27" s="51">
        <v>0</v>
      </c>
      <c r="K27" s="51">
        <v>5500</v>
      </c>
      <c r="L27" s="51">
        <v>0</v>
      </c>
      <c r="M27" s="20">
        <v>0</v>
      </c>
    </row>
    <row r="28" spans="1:13" ht="15">
      <c r="A28" s="31" t="s">
        <v>86</v>
      </c>
      <c r="B28" s="36" t="s">
        <v>39</v>
      </c>
      <c r="C28" s="19">
        <v>1003</v>
      </c>
      <c r="D28" s="19">
        <v>4966</v>
      </c>
      <c r="E28" s="47">
        <v>72</v>
      </c>
      <c r="F28" s="12">
        <v>4183</v>
      </c>
      <c r="G28" s="12">
        <v>711</v>
      </c>
      <c r="H28" s="13">
        <v>0</v>
      </c>
      <c r="I28" s="19">
        <v>120</v>
      </c>
      <c r="J28" s="51">
        <v>0</v>
      </c>
      <c r="K28" s="51">
        <v>11300</v>
      </c>
      <c r="L28" s="51">
        <v>0</v>
      </c>
      <c r="M28" s="19">
        <v>60</v>
      </c>
    </row>
    <row r="29" spans="1:13" ht="15">
      <c r="A29" s="31" t="s">
        <v>87</v>
      </c>
      <c r="B29" s="36" t="s">
        <v>40</v>
      </c>
      <c r="C29" s="19">
        <v>188</v>
      </c>
      <c r="D29" s="19">
        <v>1793</v>
      </c>
      <c r="E29" s="47">
        <v>0</v>
      </c>
      <c r="F29" s="12">
        <v>1682</v>
      </c>
      <c r="G29" s="12">
        <v>111</v>
      </c>
      <c r="H29" s="13">
        <v>0</v>
      </c>
      <c r="I29" s="19">
        <v>0</v>
      </c>
      <c r="J29" s="51">
        <v>0</v>
      </c>
      <c r="K29" s="51">
        <v>4500</v>
      </c>
      <c r="L29" s="51">
        <v>0</v>
      </c>
      <c r="M29" s="21">
        <v>3</v>
      </c>
    </row>
    <row r="30" spans="1:13" ht="15">
      <c r="A30" s="31" t="s">
        <v>88</v>
      </c>
      <c r="B30" s="36" t="s">
        <v>41</v>
      </c>
      <c r="C30" s="19">
        <v>312</v>
      </c>
      <c r="D30" s="19">
        <v>1460</v>
      </c>
      <c r="E30" s="47">
        <v>3</v>
      </c>
      <c r="F30" s="12">
        <v>1248</v>
      </c>
      <c r="G30" s="12">
        <v>209</v>
      </c>
      <c r="H30" s="13">
        <v>0</v>
      </c>
      <c r="I30" s="19">
        <v>0</v>
      </c>
      <c r="J30" s="51">
        <v>0</v>
      </c>
      <c r="K30" s="51">
        <v>3646</v>
      </c>
      <c r="L30" s="51">
        <v>100</v>
      </c>
      <c r="M30" s="18">
        <v>0</v>
      </c>
    </row>
    <row r="31" spans="1:13" ht="15">
      <c r="A31" s="31" t="s">
        <v>89</v>
      </c>
      <c r="B31" s="36" t="s">
        <v>42</v>
      </c>
      <c r="C31" s="19">
        <v>161</v>
      </c>
      <c r="D31" s="19">
        <v>1050</v>
      </c>
      <c r="E31" s="47">
        <v>0</v>
      </c>
      <c r="F31" s="12">
        <v>948</v>
      </c>
      <c r="G31" s="12">
        <v>102</v>
      </c>
      <c r="H31" s="13">
        <v>0</v>
      </c>
      <c r="I31" s="19">
        <v>3</v>
      </c>
      <c r="J31" s="51">
        <v>0</v>
      </c>
      <c r="K31" s="51">
        <v>2415</v>
      </c>
      <c r="L31" s="51">
        <v>0</v>
      </c>
      <c r="M31" s="20">
        <v>0</v>
      </c>
    </row>
    <row r="32" spans="1:13" ht="15">
      <c r="A32" s="29" t="s">
        <v>90</v>
      </c>
      <c r="B32" s="36" t="s">
        <v>43</v>
      </c>
      <c r="C32" s="19">
        <v>101</v>
      </c>
      <c r="D32" s="19">
        <v>755</v>
      </c>
      <c r="E32" s="47">
        <v>5</v>
      </c>
      <c r="F32" s="12">
        <v>735</v>
      </c>
      <c r="G32" s="12">
        <v>15</v>
      </c>
      <c r="H32" s="13">
        <v>0</v>
      </c>
      <c r="I32" s="19">
        <v>1</v>
      </c>
      <c r="J32" s="51">
        <v>0</v>
      </c>
      <c r="K32" s="51">
        <v>2020</v>
      </c>
      <c r="L32" s="51">
        <v>0</v>
      </c>
      <c r="M32" s="19">
        <v>0</v>
      </c>
    </row>
    <row r="33" spans="1:13" ht="15">
      <c r="A33" s="32" t="s">
        <v>91</v>
      </c>
      <c r="B33" s="36" t="s">
        <v>44</v>
      </c>
      <c r="C33" s="19">
        <v>65</v>
      </c>
      <c r="D33" s="19">
        <v>559</v>
      </c>
      <c r="E33" s="47">
        <v>0</v>
      </c>
      <c r="F33" s="12">
        <v>459</v>
      </c>
      <c r="G33" s="12">
        <v>100</v>
      </c>
      <c r="H33" s="13">
        <v>0</v>
      </c>
      <c r="I33" s="19">
        <v>0</v>
      </c>
      <c r="J33" s="51">
        <v>0</v>
      </c>
      <c r="K33" s="51">
        <v>1334</v>
      </c>
      <c r="L33" s="51">
        <v>0</v>
      </c>
      <c r="M33" s="21">
        <v>0</v>
      </c>
    </row>
    <row r="34" spans="1:13" ht="15">
      <c r="A34" s="31" t="s">
        <v>92</v>
      </c>
      <c r="B34" s="36" t="s">
        <v>45</v>
      </c>
      <c r="C34" s="19">
        <v>98</v>
      </c>
      <c r="D34" s="19">
        <v>726</v>
      </c>
      <c r="E34" s="47">
        <v>6</v>
      </c>
      <c r="F34" s="12">
        <v>642</v>
      </c>
      <c r="G34" s="12">
        <v>78</v>
      </c>
      <c r="H34" s="13">
        <v>0</v>
      </c>
      <c r="I34" s="19">
        <v>0</v>
      </c>
      <c r="J34" s="51">
        <v>0</v>
      </c>
      <c r="K34" s="51">
        <v>1923</v>
      </c>
      <c r="L34" s="51">
        <v>0</v>
      </c>
      <c r="M34" s="18">
        <v>0</v>
      </c>
    </row>
    <row r="35" spans="1:13" ht="15">
      <c r="A35" s="33" t="s">
        <v>93</v>
      </c>
      <c r="B35" s="36" t="s">
        <v>46</v>
      </c>
      <c r="C35" s="19">
        <v>87</v>
      </c>
      <c r="D35" s="19">
        <v>523</v>
      </c>
      <c r="E35" s="47">
        <v>2</v>
      </c>
      <c r="F35" s="12">
        <v>485</v>
      </c>
      <c r="G35" s="12">
        <v>36</v>
      </c>
      <c r="H35" s="13">
        <v>0</v>
      </c>
      <c r="I35" s="19">
        <v>27</v>
      </c>
      <c r="J35" s="51">
        <v>0</v>
      </c>
      <c r="K35" s="51">
        <v>1351</v>
      </c>
      <c r="L35" s="51">
        <v>590</v>
      </c>
      <c r="M35" s="20">
        <v>0</v>
      </c>
    </row>
    <row r="36" spans="1:13" ht="15">
      <c r="A36" s="29" t="s">
        <v>94</v>
      </c>
      <c r="B36" s="36" t="s">
        <v>47</v>
      </c>
      <c r="C36" s="19">
        <v>94</v>
      </c>
      <c r="D36" s="19">
        <v>672</v>
      </c>
      <c r="E36" s="47">
        <v>0</v>
      </c>
      <c r="F36" s="12">
        <v>603</v>
      </c>
      <c r="G36" s="12">
        <v>69</v>
      </c>
      <c r="H36" s="13">
        <v>0</v>
      </c>
      <c r="I36" s="19">
        <v>0</v>
      </c>
      <c r="J36" s="51">
        <v>0</v>
      </c>
      <c r="K36" s="51">
        <v>1551</v>
      </c>
      <c r="L36" s="51">
        <v>0</v>
      </c>
      <c r="M36" s="19">
        <v>0</v>
      </c>
    </row>
    <row r="37" spans="1:13" ht="15">
      <c r="A37" s="32" t="s">
        <v>95</v>
      </c>
      <c r="B37" s="36" t="s">
        <v>48</v>
      </c>
      <c r="C37" s="19">
        <v>403</v>
      </c>
      <c r="D37" s="19">
        <v>1883</v>
      </c>
      <c r="E37" s="47">
        <v>0</v>
      </c>
      <c r="F37" s="12">
        <v>1600</v>
      </c>
      <c r="G37" s="12">
        <v>283</v>
      </c>
      <c r="H37" s="13">
        <v>0</v>
      </c>
      <c r="I37" s="19">
        <v>5</v>
      </c>
      <c r="J37" s="51">
        <v>0</v>
      </c>
      <c r="K37" s="51">
        <v>4557</v>
      </c>
      <c r="L37" s="51">
        <v>100</v>
      </c>
      <c r="M37" s="21">
        <v>0</v>
      </c>
    </row>
    <row r="38" spans="1:13" ht="15">
      <c r="A38" s="31" t="s">
        <v>96</v>
      </c>
      <c r="B38" s="36" t="s">
        <v>64</v>
      </c>
      <c r="C38" s="19">
        <v>192</v>
      </c>
      <c r="D38" s="19">
        <v>841</v>
      </c>
      <c r="E38" s="47">
        <v>0</v>
      </c>
      <c r="F38" s="12">
        <v>691</v>
      </c>
      <c r="G38" s="12">
        <v>150</v>
      </c>
      <c r="H38" s="13">
        <v>0</v>
      </c>
      <c r="I38" s="19">
        <v>0</v>
      </c>
      <c r="J38" s="51">
        <v>0</v>
      </c>
      <c r="K38" s="51">
        <v>2239</v>
      </c>
      <c r="L38" s="51">
        <v>0</v>
      </c>
      <c r="M38" s="18">
        <v>0</v>
      </c>
    </row>
    <row r="39" spans="1:13" ht="15">
      <c r="A39" s="33" t="s">
        <v>97</v>
      </c>
      <c r="B39" s="36" t="s">
        <v>111</v>
      </c>
      <c r="C39" s="19">
        <v>274</v>
      </c>
      <c r="D39" s="19">
        <v>1821</v>
      </c>
      <c r="E39" s="47">
        <v>6</v>
      </c>
      <c r="F39" s="12">
        <v>1287</v>
      </c>
      <c r="G39" s="12">
        <v>451</v>
      </c>
      <c r="H39" s="13">
        <v>77</v>
      </c>
      <c r="I39" s="19">
        <v>0</v>
      </c>
      <c r="J39" s="51">
        <v>0</v>
      </c>
      <c r="K39" s="51">
        <v>3500</v>
      </c>
      <c r="L39" s="51">
        <v>40</v>
      </c>
      <c r="M39" s="20">
        <v>0</v>
      </c>
    </row>
    <row r="40" spans="1:13" ht="15">
      <c r="A40" s="29" t="s">
        <v>98</v>
      </c>
      <c r="B40" s="36" t="s">
        <v>49</v>
      </c>
      <c r="C40" s="19">
        <v>300</v>
      </c>
      <c r="D40" s="19">
        <v>1951</v>
      </c>
      <c r="E40" s="47">
        <v>3</v>
      </c>
      <c r="F40" s="12">
        <v>1485</v>
      </c>
      <c r="G40" s="12">
        <v>463</v>
      </c>
      <c r="H40" s="13">
        <v>0</v>
      </c>
      <c r="I40" s="19">
        <v>0</v>
      </c>
      <c r="J40" s="51">
        <v>0</v>
      </c>
      <c r="K40" s="51">
        <v>4672</v>
      </c>
      <c r="L40" s="51">
        <v>0</v>
      </c>
      <c r="M40" s="19">
        <v>0</v>
      </c>
    </row>
    <row r="41" spans="1:13" ht="15">
      <c r="A41" s="32" t="s">
        <v>99</v>
      </c>
      <c r="B41" s="36" t="s">
        <v>50</v>
      </c>
      <c r="C41" s="19">
        <v>407</v>
      </c>
      <c r="D41" s="19">
        <v>2551</v>
      </c>
      <c r="E41" s="47">
        <v>2</v>
      </c>
      <c r="F41" s="12">
        <v>2258</v>
      </c>
      <c r="G41" s="12">
        <v>291</v>
      </c>
      <c r="H41" s="13">
        <v>0</v>
      </c>
      <c r="I41" s="19">
        <v>0</v>
      </c>
      <c r="J41" s="51">
        <v>0</v>
      </c>
      <c r="K41" s="51">
        <v>5749</v>
      </c>
      <c r="L41" s="51">
        <v>100</v>
      </c>
      <c r="M41" s="18">
        <v>0</v>
      </c>
    </row>
    <row r="42" spans="1:13" ht="15">
      <c r="A42" s="31" t="s">
        <v>100</v>
      </c>
      <c r="B42" s="36" t="s">
        <v>51</v>
      </c>
      <c r="C42" s="19">
        <v>274</v>
      </c>
      <c r="D42" s="19">
        <v>1376</v>
      </c>
      <c r="E42" s="47">
        <v>0</v>
      </c>
      <c r="F42" s="12">
        <v>1125</v>
      </c>
      <c r="G42" s="12">
        <v>251</v>
      </c>
      <c r="H42" s="13">
        <v>0</v>
      </c>
      <c r="I42" s="19">
        <v>10</v>
      </c>
      <c r="J42" s="51">
        <v>0</v>
      </c>
      <c r="K42" s="51">
        <v>3477</v>
      </c>
      <c r="L42" s="51">
        <v>100</v>
      </c>
      <c r="M42" s="19">
        <v>0</v>
      </c>
    </row>
    <row r="43" spans="1:13" ht="15">
      <c r="A43" s="33" t="s">
        <v>101</v>
      </c>
      <c r="B43" s="36" t="s">
        <v>52</v>
      </c>
      <c r="C43" s="19">
        <v>597</v>
      </c>
      <c r="D43" s="19">
        <v>3573</v>
      </c>
      <c r="E43" s="47">
        <v>0</v>
      </c>
      <c r="F43" s="12">
        <v>2897</v>
      </c>
      <c r="G43" s="12">
        <v>676</v>
      </c>
      <c r="H43" s="13">
        <v>0</v>
      </c>
      <c r="I43" s="19">
        <v>0</v>
      </c>
      <c r="J43" s="51">
        <v>0</v>
      </c>
      <c r="K43" s="51">
        <v>8276</v>
      </c>
      <c r="L43" s="51">
        <v>300</v>
      </c>
      <c r="M43" s="21">
        <v>0</v>
      </c>
    </row>
    <row r="44" spans="1:13" ht="15">
      <c r="A44" s="29" t="s">
        <v>102</v>
      </c>
      <c r="B44" s="36" t="s">
        <v>53</v>
      </c>
      <c r="C44" s="39">
        <v>764</v>
      </c>
      <c r="D44" s="39">
        <v>2995</v>
      </c>
      <c r="E44" s="48">
        <v>0</v>
      </c>
      <c r="F44" s="8">
        <v>2416</v>
      </c>
      <c r="G44" s="8">
        <v>579</v>
      </c>
      <c r="H44" s="9">
        <v>0</v>
      </c>
      <c r="I44" s="39">
        <v>0</v>
      </c>
      <c r="J44" s="52">
        <v>0</v>
      </c>
      <c r="K44" s="52">
        <v>6643</v>
      </c>
      <c r="L44" s="52">
        <v>100</v>
      </c>
      <c r="M44" s="18">
        <v>105</v>
      </c>
    </row>
    <row r="45" spans="1:13" ht="15">
      <c r="A45" s="32" t="s">
        <v>103</v>
      </c>
      <c r="B45" s="36" t="s">
        <v>54</v>
      </c>
      <c r="C45" s="19">
        <v>331</v>
      </c>
      <c r="D45" s="19">
        <v>1919</v>
      </c>
      <c r="E45" s="47">
        <v>3</v>
      </c>
      <c r="F45" s="12">
        <v>1562</v>
      </c>
      <c r="G45" s="12">
        <v>354</v>
      </c>
      <c r="H45" s="13">
        <v>0</v>
      </c>
      <c r="I45" s="19">
        <v>0</v>
      </c>
      <c r="J45" s="51">
        <v>0</v>
      </c>
      <c r="K45" s="51">
        <v>4661</v>
      </c>
      <c r="L45" s="51">
        <v>100</v>
      </c>
      <c r="M45" s="20">
        <v>0</v>
      </c>
    </row>
    <row r="46" spans="1:13" ht="15">
      <c r="A46" s="31" t="s">
        <v>104</v>
      </c>
      <c r="B46" s="36" t="s">
        <v>55</v>
      </c>
      <c r="C46" s="19">
        <v>433</v>
      </c>
      <c r="D46" s="19">
        <v>2359</v>
      </c>
      <c r="E46" s="47">
        <v>0</v>
      </c>
      <c r="F46" s="12">
        <v>1832</v>
      </c>
      <c r="G46" s="12">
        <v>527</v>
      </c>
      <c r="H46" s="13">
        <v>0</v>
      </c>
      <c r="I46" s="19">
        <v>0</v>
      </c>
      <c r="J46" s="51">
        <v>0</v>
      </c>
      <c r="K46" s="51">
        <v>4820</v>
      </c>
      <c r="L46" s="51">
        <v>0</v>
      </c>
      <c r="M46" s="19">
        <v>0</v>
      </c>
    </row>
    <row r="47" spans="1:13" ht="15">
      <c r="A47" s="33" t="s">
        <v>105</v>
      </c>
      <c r="B47" s="36" t="s">
        <v>56</v>
      </c>
      <c r="C47" s="19">
        <v>345</v>
      </c>
      <c r="D47" s="19">
        <v>1946</v>
      </c>
      <c r="E47" s="47">
        <v>2</v>
      </c>
      <c r="F47" s="12">
        <v>1585</v>
      </c>
      <c r="G47" s="12">
        <v>359</v>
      </c>
      <c r="H47" s="13">
        <v>0</v>
      </c>
      <c r="I47" s="19">
        <v>2</v>
      </c>
      <c r="J47" s="51">
        <v>0</v>
      </c>
      <c r="K47" s="51">
        <v>4465</v>
      </c>
      <c r="L47" s="51">
        <v>100</v>
      </c>
      <c r="M47" s="21">
        <v>0</v>
      </c>
    </row>
    <row r="48" spans="1:13" ht="15">
      <c r="A48" s="29" t="s">
        <v>106</v>
      </c>
      <c r="B48" s="36" t="s">
        <v>57</v>
      </c>
      <c r="C48" s="19">
        <v>348</v>
      </c>
      <c r="D48" s="19">
        <v>2129</v>
      </c>
      <c r="E48" s="47">
        <v>3</v>
      </c>
      <c r="F48" s="12">
        <v>1616</v>
      </c>
      <c r="G48" s="12">
        <v>510</v>
      </c>
      <c r="H48" s="13">
        <v>0</v>
      </c>
      <c r="I48" s="19">
        <v>0</v>
      </c>
      <c r="J48" s="51">
        <v>0</v>
      </c>
      <c r="K48" s="51">
        <v>4447</v>
      </c>
      <c r="L48" s="51">
        <v>200</v>
      </c>
      <c r="M48" s="18">
        <v>0</v>
      </c>
    </row>
    <row r="49" spans="1:13" ht="15">
      <c r="A49" s="31" t="s">
        <v>107</v>
      </c>
      <c r="B49" s="36" t="s">
        <v>58</v>
      </c>
      <c r="C49" s="19">
        <v>560</v>
      </c>
      <c r="D49" s="19">
        <v>2832</v>
      </c>
      <c r="E49" s="47">
        <v>0</v>
      </c>
      <c r="F49" s="12">
        <v>2216</v>
      </c>
      <c r="G49" s="12">
        <v>616</v>
      </c>
      <c r="H49" s="13">
        <v>0</v>
      </c>
      <c r="I49" s="19">
        <v>250</v>
      </c>
      <c r="J49" s="51">
        <v>0</v>
      </c>
      <c r="K49" s="51">
        <v>5825</v>
      </c>
      <c r="L49" s="51">
        <v>0</v>
      </c>
      <c r="M49" s="20">
        <v>114</v>
      </c>
    </row>
    <row r="50" spans="1:13" ht="15.75" thickBot="1">
      <c r="A50" s="29" t="s">
        <v>108</v>
      </c>
      <c r="B50" s="36" t="s">
        <v>59</v>
      </c>
      <c r="C50" s="19">
        <v>471</v>
      </c>
      <c r="D50" s="19">
        <v>2648</v>
      </c>
      <c r="E50" s="47">
        <v>8</v>
      </c>
      <c r="F50" s="12">
        <v>2336</v>
      </c>
      <c r="G50" s="12">
        <v>304</v>
      </c>
      <c r="H50" s="13">
        <v>0</v>
      </c>
      <c r="I50" s="19">
        <v>2</v>
      </c>
      <c r="J50" s="51">
        <v>0</v>
      </c>
      <c r="K50" s="51">
        <v>6473</v>
      </c>
      <c r="L50" s="51">
        <v>70</v>
      </c>
      <c r="M50" s="19">
        <v>0</v>
      </c>
    </row>
    <row r="51" spans="1:13" ht="15.75" thickBot="1">
      <c r="A51" s="34" t="s">
        <v>109</v>
      </c>
      <c r="B51" s="37" t="s">
        <v>60</v>
      </c>
      <c r="C51" s="40">
        <f aca="true" t="shared" si="0" ref="C51:M51">SUM(C7:C50)</f>
        <v>19689</v>
      </c>
      <c r="D51" s="40">
        <f t="shared" si="0"/>
        <v>176874</v>
      </c>
      <c r="E51" s="49">
        <f t="shared" si="0"/>
        <v>84924</v>
      </c>
      <c r="F51" s="23">
        <f t="shared" si="0"/>
        <v>71091</v>
      </c>
      <c r="G51" s="23">
        <f t="shared" si="0"/>
        <v>17855</v>
      </c>
      <c r="H51" s="24">
        <f t="shared" si="0"/>
        <v>3004</v>
      </c>
      <c r="I51" s="40">
        <f t="shared" si="0"/>
        <v>1624</v>
      </c>
      <c r="J51" s="53">
        <f t="shared" si="0"/>
        <v>202576</v>
      </c>
      <c r="K51" s="53">
        <f t="shared" si="0"/>
        <v>196223</v>
      </c>
      <c r="L51" s="53">
        <f t="shared" si="0"/>
        <v>4900</v>
      </c>
      <c r="M51" s="25">
        <f t="shared" si="0"/>
        <v>692</v>
      </c>
    </row>
    <row r="52" spans="1:13" ht="15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2"/>
    </row>
    <row r="53" spans="1:13" ht="15">
      <c r="A53" s="30"/>
      <c r="B53" s="14"/>
      <c r="C53" s="7"/>
      <c r="D53" s="7"/>
      <c r="E53" s="7"/>
      <c r="F53" s="7"/>
      <c r="G53" s="7"/>
      <c r="H53" s="7"/>
      <c r="I53" s="7"/>
      <c r="J53" s="7"/>
      <c r="K53" s="7"/>
      <c r="L53" s="7"/>
      <c r="M53" s="22"/>
    </row>
    <row r="54" spans="2:12" ht="15">
      <c r="B54" s="14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</sheetData>
  <sheetProtection/>
  <mergeCells count="3">
    <mergeCell ref="C2:J2"/>
    <mergeCell ref="L3:M3"/>
    <mergeCell ref="L2:M2"/>
  </mergeCells>
  <printOptions/>
  <pageMargins left="0.31" right="0.2" top="0.58" bottom="0.41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2.140625" style="59" customWidth="1"/>
    <col min="2" max="2" width="22.7109375" style="59" customWidth="1"/>
    <col min="3" max="3" width="30.421875" style="59" customWidth="1"/>
    <col min="4" max="4" width="19.57421875" style="59" customWidth="1"/>
    <col min="5" max="5" width="14.7109375" style="59" customWidth="1"/>
    <col min="6" max="6" width="13.7109375" style="59" customWidth="1"/>
    <col min="7" max="7" width="17.00390625" style="160" customWidth="1"/>
    <col min="8" max="8" width="18.7109375" style="59" customWidth="1"/>
    <col min="9" max="9" width="11.8515625" style="59" customWidth="1"/>
    <col min="10" max="10" width="12.7109375" style="59" bestFit="1" customWidth="1"/>
    <col min="11" max="11" width="11.140625" style="59" bestFit="1" customWidth="1"/>
    <col min="12" max="12" width="9.140625" style="59" customWidth="1"/>
    <col min="13" max="13" width="11.421875" style="59" customWidth="1"/>
    <col min="14" max="16384" width="9.140625" style="59" customWidth="1"/>
  </cols>
  <sheetData>
    <row r="1" ht="15" customHeight="1"/>
    <row r="2" spans="1:8" ht="18">
      <c r="A2" s="422" t="s">
        <v>113</v>
      </c>
      <c r="B2" s="422"/>
      <c r="C2" s="422"/>
      <c r="D2" s="422"/>
      <c r="H2" s="161"/>
    </row>
    <row r="3" spans="1:7" ht="15" customHeight="1">
      <c r="A3" s="162"/>
      <c r="B3" s="162"/>
      <c r="C3" s="162"/>
      <c r="D3" s="162"/>
      <c r="E3" s="162"/>
      <c r="F3" s="162"/>
      <c r="G3" s="162"/>
    </row>
    <row r="4" spans="1:8" s="163" customFormat="1" ht="25.5" customHeight="1">
      <c r="A4" s="423" t="s">
        <v>475</v>
      </c>
      <c r="B4" s="423"/>
      <c r="C4" s="423"/>
      <c r="D4" s="423"/>
      <c r="E4" s="423"/>
      <c r="F4" s="423"/>
      <c r="G4" s="423"/>
      <c r="H4" s="256" t="s">
        <v>476</v>
      </c>
    </row>
    <row r="5" spans="1:8" ht="18.75" thickBot="1">
      <c r="A5" s="164" t="s">
        <v>477</v>
      </c>
      <c r="C5" s="160"/>
      <c r="D5" s="160"/>
      <c r="E5" s="160"/>
      <c r="H5" s="165" t="s">
        <v>225</v>
      </c>
    </row>
    <row r="6" spans="1:8" ht="15.75" customHeight="1">
      <c r="A6" s="424" t="s">
        <v>478</v>
      </c>
      <c r="B6" s="424" t="s">
        <v>479</v>
      </c>
      <c r="C6" s="426" t="s">
        <v>480</v>
      </c>
      <c r="D6" s="426" t="s">
        <v>481</v>
      </c>
      <c r="E6" s="426" t="s">
        <v>482</v>
      </c>
      <c r="F6" s="424" t="s">
        <v>483</v>
      </c>
      <c r="G6" s="426" t="s">
        <v>484</v>
      </c>
      <c r="H6" s="426" t="s">
        <v>485</v>
      </c>
    </row>
    <row r="7" spans="1:8" ht="24" customHeight="1" thickBot="1">
      <c r="A7" s="425"/>
      <c r="B7" s="425"/>
      <c r="C7" s="427"/>
      <c r="D7" s="427"/>
      <c r="E7" s="427"/>
      <c r="F7" s="425"/>
      <c r="G7" s="427"/>
      <c r="H7" s="427"/>
    </row>
    <row r="8" spans="1:8" ht="15.75" customHeight="1">
      <c r="A8" s="166" t="s">
        <v>486</v>
      </c>
      <c r="B8" s="167" t="s">
        <v>487</v>
      </c>
      <c r="C8" s="168" t="s">
        <v>488</v>
      </c>
      <c r="D8" s="168">
        <v>42000000</v>
      </c>
      <c r="E8" s="169" t="s">
        <v>489</v>
      </c>
      <c r="F8" s="170">
        <v>2011</v>
      </c>
      <c r="G8" s="168">
        <v>5000000</v>
      </c>
      <c r="H8" s="168">
        <v>5387524</v>
      </c>
    </row>
    <row r="9" spans="1:8" ht="15.75" customHeight="1">
      <c r="A9" s="171" t="s">
        <v>486</v>
      </c>
      <c r="B9" s="172" t="s">
        <v>487</v>
      </c>
      <c r="C9" s="173" t="s">
        <v>490</v>
      </c>
      <c r="D9" s="174">
        <v>249623164</v>
      </c>
      <c r="E9" s="175" t="s">
        <v>491</v>
      </c>
      <c r="F9" s="172">
        <v>2024</v>
      </c>
      <c r="G9" s="174">
        <v>14100000</v>
      </c>
      <c r="H9" s="173">
        <v>222398164</v>
      </c>
    </row>
    <row r="10" spans="1:9" ht="15.75" customHeight="1">
      <c r="A10" s="171" t="s">
        <v>486</v>
      </c>
      <c r="B10" s="172" t="s">
        <v>487</v>
      </c>
      <c r="C10" s="173" t="s">
        <v>490</v>
      </c>
      <c r="D10" s="174">
        <v>250000000</v>
      </c>
      <c r="E10" s="175" t="s">
        <v>491</v>
      </c>
      <c r="F10" s="172">
        <v>2024</v>
      </c>
      <c r="G10" s="174">
        <v>14078873</v>
      </c>
      <c r="H10" s="174">
        <v>225261972</v>
      </c>
      <c r="I10" s="160">
        <f>H10+H9</f>
        <v>447660136</v>
      </c>
    </row>
    <row r="11" spans="1:8" ht="15.75" customHeight="1">
      <c r="A11" s="176" t="s">
        <v>486</v>
      </c>
      <c r="B11" s="172" t="s">
        <v>487</v>
      </c>
      <c r="C11" s="173" t="s">
        <v>490</v>
      </c>
      <c r="D11" s="174">
        <v>110000000</v>
      </c>
      <c r="E11" s="175" t="s">
        <v>492</v>
      </c>
      <c r="F11" s="172">
        <v>2020</v>
      </c>
      <c r="G11" s="174">
        <f>705000*12</f>
        <v>8460000</v>
      </c>
      <c r="H11" s="174">
        <v>105770000</v>
      </c>
    </row>
    <row r="12" spans="1:10" ht="15.75" customHeight="1">
      <c r="A12" s="177" t="s">
        <v>493</v>
      </c>
      <c r="B12" s="170" t="s">
        <v>494</v>
      </c>
      <c r="C12" s="173" t="s">
        <v>490</v>
      </c>
      <c r="D12" s="178">
        <v>290000000</v>
      </c>
      <c r="E12" s="179" t="s">
        <v>495</v>
      </c>
      <c r="F12" s="170">
        <v>2022</v>
      </c>
      <c r="G12" s="178">
        <v>10000000</v>
      </c>
      <c r="H12" s="178">
        <v>138333310</v>
      </c>
      <c r="I12" s="180"/>
      <c r="J12" s="181"/>
    </row>
    <row r="13" spans="1:10" ht="15.75" customHeight="1">
      <c r="A13" s="177" t="s">
        <v>486</v>
      </c>
      <c r="B13" s="170" t="s">
        <v>487</v>
      </c>
      <c r="C13" s="178" t="s">
        <v>496</v>
      </c>
      <c r="D13" s="182">
        <v>90000000</v>
      </c>
      <c r="E13" s="183" t="s">
        <v>497</v>
      </c>
      <c r="F13" s="184">
        <v>2021</v>
      </c>
      <c r="G13" s="173">
        <v>6000000</v>
      </c>
      <c r="H13" s="178">
        <v>81000000</v>
      </c>
      <c r="I13" s="180"/>
      <c r="J13" s="181"/>
    </row>
    <row r="14" spans="1:11" ht="15.75" customHeight="1" thickBot="1">
      <c r="A14" s="185" t="str">
        <f>A8</f>
        <v>Dexia banka a.s.</v>
      </c>
      <c r="B14" s="186" t="str">
        <f>B8</f>
        <v>dlhodobý  inves.</v>
      </c>
      <c r="C14" s="187" t="s">
        <v>498</v>
      </c>
      <c r="D14" s="188">
        <v>135227603</v>
      </c>
      <c r="E14" s="189" t="s">
        <v>499</v>
      </c>
      <c r="F14" s="190">
        <v>2022</v>
      </c>
      <c r="G14" s="174">
        <f>759705*12</f>
        <v>9116460</v>
      </c>
      <c r="H14" s="187">
        <v>130669373</v>
      </c>
      <c r="I14" s="180"/>
      <c r="J14" s="181"/>
      <c r="K14" s="160"/>
    </row>
    <row r="15" spans="1:10" s="163" customFormat="1" ht="20.25" customHeight="1" thickBot="1">
      <c r="A15" s="191" t="str">
        <f>A35</f>
        <v>SPOLU</v>
      </c>
      <c r="B15" s="192" t="s">
        <v>109</v>
      </c>
      <c r="C15" s="193" t="s">
        <v>109</v>
      </c>
      <c r="D15" s="194">
        <f>SUM(D8:D14)</f>
        <v>1166850767</v>
      </c>
      <c r="E15" s="195" t="s">
        <v>109</v>
      </c>
      <c r="F15" s="196" t="s">
        <v>109</v>
      </c>
      <c r="G15" s="194">
        <f>SUM(G8:G14)</f>
        <v>66755333</v>
      </c>
      <c r="H15" s="194">
        <f>SUM(H8:H14)</f>
        <v>908820343</v>
      </c>
      <c r="I15" s="197"/>
      <c r="J15" s="197"/>
    </row>
    <row r="16" spans="1:10" ht="12.75">
      <c r="A16" s="198"/>
      <c r="B16" s="198"/>
      <c r="C16" s="199"/>
      <c r="D16" s="200"/>
      <c r="E16" s="200"/>
      <c r="F16" s="198"/>
      <c r="G16" s="201"/>
      <c r="H16" s="199"/>
      <c r="J16" s="160"/>
    </row>
    <row r="17" spans="1:8" ht="18.75" thickBot="1">
      <c r="A17" s="202" t="s">
        <v>500</v>
      </c>
      <c r="B17" s="203"/>
      <c r="C17" s="204"/>
      <c r="D17" s="204"/>
      <c r="E17" s="204"/>
      <c r="F17" s="205"/>
      <c r="G17" s="204"/>
      <c r="H17" s="204"/>
    </row>
    <row r="18" spans="1:8" s="206" customFormat="1" ht="15.75" customHeight="1">
      <c r="A18" s="424" t="s">
        <v>478</v>
      </c>
      <c r="B18" s="424" t="s">
        <v>479</v>
      </c>
      <c r="C18" s="426" t="s">
        <v>480</v>
      </c>
      <c r="D18" s="426" t="s">
        <v>481</v>
      </c>
      <c r="E18" s="426" t="s">
        <v>482</v>
      </c>
      <c r="F18" s="424" t="s">
        <v>483</v>
      </c>
      <c r="G18" s="426" t="s">
        <v>484</v>
      </c>
      <c r="H18" s="426" t="s">
        <v>485</v>
      </c>
    </row>
    <row r="19" spans="1:8" s="206" customFormat="1" ht="24" customHeight="1" thickBot="1">
      <c r="A19" s="425"/>
      <c r="B19" s="425"/>
      <c r="C19" s="427"/>
      <c r="D19" s="427"/>
      <c r="E19" s="427"/>
      <c r="F19" s="425"/>
      <c r="G19" s="427"/>
      <c r="H19" s="427"/>
    </row>
    <row r="20" spans="1:8" ht="15.75" customHeight="1">
      <c r="A20" s="207" t="s">
        <v>501</v>
      </c>
      <c r="B20" s="208" t="s">
        <v>502</v>
      </c>
      <c r="C20" s="168" t="s">
        <v>503</v>
      </c>
      <c r="D20" s="209">
        <v>15713000</v>
      </c>
      <c r="E20" s="209">
        <v>2001</v>
      </c>
      <c r="F20" s="167">
        <v>2031</v>
      </c>
      <c r="G20" s="210">
        <f>78685*12</f>
        <v>944220</v>
      </c>
      <c r="H20" s="209">
        <v>14161639.39</v>
      </c>
    </row>
    <row r="21" spans="1:8" ht="15.75" customHeight="1">
      <c r="A21" s="184" t="s">
        <v>501</v>
      </c>
      <c r="B21" s="211" t="s">
        <v>504</v>
      </c>
      <c r="C21" s="178" t="s">
        <v>503</v>
      </c>
      <c r="D21" s="178">
        <v>27795000</v>
      </c>
      <c r="E21" s="178">
        <v>2001</v>
      </c>
      <c r="F21" s="170">
        <v>2031</v>
      </c>
      <c r="G21" s="212">
        <f>139187*12</f>
        <v>1670244</v>
      </c>
      <c r="H21" s="178">
        <v>25090197.6</v>
      </c>
    </row>
    <row r="22" spans="1:8" ht="15.75" customHeight="1">
      <c r="A22" s="184" t="s">
        <v>501</v>
      </c>
      <c r="B22" s="211" t="s">
        <v>505</v>
      </c>
      <c r="C22" s="178" t="s">
        <v>503</v>
      </c>
      <c r="D22" s="178">
        <v>10481000</v>
      </c>
      <c r="E22" s="178">
        <v>2001</v>
      </c>
      <c r="F22" s="170">
        <v>2031</v>
      </c>
      <c r="G22" s="212">
        <f>52485*12</f>
        <v>629820</v>
      </c>
      <c r="H22" s="178">
        <v>9461062.15</v>
      </c>
    </row>
    <row r="23" spans="1:13" ht="15.75" customHeight="1">
      <c r="A23" s="184" t="s">
        <v>501</v>
      </c>
      <c r="B23" s="211" t="s">
        <v>506</v>
      </c>
      <c r="C23" s="178" t="s">
        <v>503</v>
      </c>
      <c r="D23" s="178">
        <v>50992000</v>
      </c>
      <c r="E23" s="178">
        <v>2002</v>
      </c>
      <c r="F23" s="170">
        <v>2032</v>
      </c>
      <c r="G23" s="212">
        <f>240514*12</f>
        <v>2886168</v>
      </c>
      <c r="H23" s="178">
        <v>46188062.65</v>
      </c>
      <c r="M23" s="160"/>
    </row>
    <row r="24" spans="1:14" ht="15.75" customHeight="1">
      <c r="A24" s="172" t="s">
        <v>507</v>
      </c>
      <c r="B24" s="213" t="s">
        <v>508</v>
      </c>
      <c r="C24" s="178" t="s">
        <v>503</v>
      </c>
      <c r="D24" s="187">
        <v>33264000</v>
      </c>
      <c r="E24" s="187">
        <v>2004</v>
      </c>
      <c r="F24" s="214">
        <v>2034</v>
      </c>
      <c r="G24" s="215">
        <v>1320888</v>
      </c>
      <c r="H24" s="187">
        <v>29650063.04</v>
      </c>
      <c r="M24" s="160"/>
      <c r="N24" s="160"/>
    </row>
    <row r="25" spans="1:8" ht="15.75" customHeight="1">
      <c r="A25" s="172" t="s">
        <v>507</v>
      </c>
      <c r="B25" s="213" t="s">
        <v>509</v>
      </c>
      <c r="C25" s="178" t="s">
        <v>503</v>
      </c>
      <c r="D25" s="187">
        <v>57640000</v>
      </c>
      <c r="E25" s="187">
        <v>2005</v>
      </c>
      <c r="F25" s="214">
        <v>2035</v>
      </c>
      <c r="G25" s="215">
        <v>2224728</v>
      </c>
      <c r="H25" s="187">
        <v>52904946.68</v>
      </c>
    </row>
    <row r="26" spans="1:8" ht="15.75" customHeight="1">
      <c r="A26" s="172" t="s">
        <v>507</v>
      </c>
      <c r="B26" s="213" t="s">
        <v>510</v>
      </c>
      <c r="C26" s="178" t="s">
        <v>503</v>
      </c>
      <c r="D26" s="187">
        <v>38457000</v>
      </c>
      <c r="E26" s="187">
        <v>2005</v>
      </c>
      <c r="F26" s="214">
        <v>2035</v>
      </c>
      <c r="G26" s="215">
        <v>1484316</v>
      </c>
      <c r="H26" s="187">
        <v>35297825.42</v>
      </c>
    </row>
    <row r="27" spans="1:8" ht="15.75" customHeight="1">
      <c r="A27" s="172" t="s">
        <v>507</v>
      </c>
      <c r="B27" s="213" t="s">
        <v>511</v>
      </c>
      <c r="C27" s="178" t="s">
        <v>503</v>
      </c>
      <c r="D27" s="187">
        <v>38457000</v>
      </c>
      <c r="E27" s="187">
        <v>2005</v>
      </c>
      <c r="F27" s="214">
        <v>2035</v>
      </c>
      <c r="G27" s="215">
        <v>1484316</v>
      </c>
      <c r="H27" s="187">
        <v>35297825.42</v>
      </c>
    </row>
    <row r="28" spans="1:8" ht="15.75" customHeight="1">
      <c r="A28" s="172" t="s">
        <v>507</v>
      </c>
      <c r="B28" s="213" t="s">
        <v>512</v>
      </c>
      <c r="C28" s="178" t="s">
        <v>503</v>
      </c>
      <c r="D28" s="187">
        <v>17710000</v>
      </c>
      <c r="E28" s="187">
        <v>2004</v>
      </c>
      <c r="F28" s="214">
        <v>2034</v>
      </c>
      <c r="G28" s="215">
        <v>703248</v>
      </c>
      <c r="H28" s="187">
        <v>15871431.08</v>
      </c>
    </row>
    <row r="29" spans="1:8" ht="15.75" customHeight="1">
      <c r="A29" s="172" t="s">
        <v>507</v>
      </c>
      <c r="B29" s="213" t="s">
        <v>513</v>
      </c>
      <c r="C29" s="178" t="s">
        <v>503</v>
      </c>
      <c r="D29" s="187">
        <v>59226000</v>
      </c>
      <c r="E29" s="187">
        <v>2006</v>
      </c>
      <c r="F29" s="214">
        <v>2036</v>
      </c>
      <c r="G29" s="215">
        <v>2285940</v>
      </c>
      <c r="H29" s="187">
        <v>55949848.67</v>
      </c>
    </row>
    <row r="30" spans="1:8" ht="15.75" customHeight="1">
      <c r="A30" s="184" t="s">
        <v>507</v>
      </c>
      <c r="B30" s="211" t="s">
        <v>514</v>
      </c>
      <c r="C30" s="178" t="s">
        <v>503</v>
      </c>
      <c r="D30" s="178">
        <v>30364000</v>
      </c>
      <c r="E30" s="178">
        <v>2006</v>
      </c>
      <c r="F30" s="170">
        <v>2036</v>
      </c>
      <c r="G30" s="212">
        <v>1171956</v>
      </c>
      <c r="H30" s="178">
        <v>28684382.47</v>
      </c>
    </row>
    <row r="31" spans="1:8" ht="15.75" customHeight="1">
      <c r="A31" s="216" t="s">
        <v>501</v>
      </c>
      <c r="B31" s="217" t="s">
        <v>515</v>
      </c>
      <c r="C31" s="178" t="s">
        <v>503</v>
      </c>
      <c r="D31" s="168">
        <v>33109000</v>
      </c>
      <c r="E31" s="168">
        <v>2007</v>
      </c>
      <c r="F31" s="218">
        <v>2037</v>
      </c>
      <c r="G31" s="219">
        <v>1277904</v>
      </c>
      <c r="H31" s="168">
        <v>32307094.53</v>
      </c>
    </row>
    <row r="32" spans="1:8" ht="15.75" customHeight="1">
      <c r="A32" s="216" t="s">
        <v>501</v>
      </c>
      <c r="B32" s="211" t="s">
        <v>516</v>
      </c>
      <c r="C32" s="178" t="s">
        <v>503</v>
      </c>
      <c r="D32" s="178">
        <v>21944000</v>
      </c>
      <c r="E32" s="178">
        <v>2007</v>
      </c>
      <c r="F32" s="170">
        <v>2037</v>
      </c>
      <c r="G32" s="212">
        <v>846972</v>
      </c>
      <c r="H32" s="178">
        <v>21462135.97</v>
      </c>
    </row>
    <row r="33" spans="1:8" ht="15.75" customHeight="1">
      <c r="A33" s="216" t="s">
        <v>501</v>
      </c>
      <c r="B33" s="171" t="s">
        <v>517</v>
      </c>
      <c r="C33" s="178" t="s">
        <v>503</v>
      </c>
      <c r="D33" s="178">
        <v>32202333</v>
      </c>
      <c r="E33" s="178">
        <v>2007</v>
      </c>
      <c r="F33" s="170">
        <v>2037</v>
      </c>
      <c r="G33" s="212">
        <v>1693944</v>
      </c>
      <c r="H33" s="178">
        <v>43083217.08</v>
      </c>
    </row>
    <row r="34" spans="1:8" ht="15.75" customHeight="1" thickBot="1">
      <c r="A34" s="216" t="s">
        <v>501</v>
      </c>
      <c r="B34" s="220" t="s">
        <v>518</v>
      </c>
      <c r="C34" s="178" t="s">
        <v>503</v>
      </c>
      <c r="D34" s="221">
        <v>56503000</v>
      </c>
      <c r="E34" s="221">
        <v>2008</v>
      </c>
      <c r="F34" s="222">
        <v>2038</v>
      </c>
      <c r="G34" s="223">
        <f>181736*12</f>
        <v>2180832</v>
      </c>
      <c r="H34" s="221">
        <v>14236455</v>
      </c>
    </row>
    <row r="35" spans="1:8" s="163" customFormat="1" ht="20.25" customHeight="1" thickBot="1">
      <c r="A35" s="192" t="s">
        <v>463</v>
      </c>
      <c r="B35" s="224" t="s">
        <v>109</v>
      </c>
      <c r="C35" s="194" t="s">
        <v>109</v>
      </c>
      <c r="D35" s="194">
        <f>SUM(D20:D34)</f>
        <v>523857333</v>
      </c>
      <c r="E35" s="194" t="s">
        <v>109</v>
      </c>
      <c r="F35" s="192" t="s">
        <v>109</v>
      </c>
      <c r="G35" s="225">
        <f>SUM(G20:G33)</f>
        <v>20624664</v>
      </c>
      <c r="H35" s="194">
        <f>SUM(H20:H34)</f>
        <v>459646187.15000004</v>
      </c>
    </row>
    <row r="36" spans="1:8" ht="15.75" customHeight="1">
      <c r="A36" s="226"/>
      <c r="B36" s="227"/>
      <c r="C36" s="228"/>
      <c r="D36" s="228"/>
      <c r="E36" s="228"/>
      <c r="F36" s="227"/>
      <c r="G36" s="228"/>
      <c r="H36" s="228"/>
    </row>
    <row r="37" spans="1:8" ht="15.75" customHeight="1">
      <c r="A37" s="226"/>
      <c r="B37" s="227"/>
      <c r="C37" s="228"/>
      <c r="D37" s="228"/>
      <c r="E37" s="228"/>
      <c r="F37" s="227"/>
      <c r="G37" s="228"/>
      <c r="H37" s="228"/>
    </row>
    <row r="38" spans="1:8" ht="15.75" customHeight="1">
      <c r="A38" s="226"/>
      <c r="B38" s="227"/>
      <c r="C38" s="228"/>
      <c r="D38" s="228"/>
      <c r="E38" s="228"/>
      <c r="F38" s="227"/>
      <c r="G38" s="228"/>
      <c r="H38" s="229"/>
    </row>
    <row r="39" spans="1:8" ht="18.75" thickBot="1">
      <c r="A39" s="230" t="s">
        <v>519</v>
      </c>
      <c r="B39" s="226"/>
      <c r="C39" s="231"/>
      <c r="D39" s="231"/>
      <c r="E39" s="231"/>
      <c r="F39" s="226"/>
      <c r="G39" s="231"/>
      <c r="H39" s="232" t="s">
        <v>333</v>
      </c>
    </row>
    <row r="40" spans="1:8" s="206" customFormat="1" ht="15.75" customHeight="1">
      <c r="A40" s="424" t="s">
        <v>520</v>
      </c>
      <c r="B40" s="424" t="s">
        <v>521</v>
      </c>
      <c r="C40" s="426" t="s">
        <v>480</v>
      </c>
      <c r="D40" s="426" t="s">
        <v>522</v>
      </c>
      <c r="E40" s="426" t="s">
        <v>523</v>
      </c>
      <c r="F40" s="424" t="s">
        <v>524</v>
      </c>
      <c r="G40" s="426" t="s">
        <v>525</v>
      </c>
      <c r="H40" s="233" t="s">
        <v>526</v>
      </c>
    </row>
    <row r="41" spans="1:8" s="206" customFormat="1" ht="24" customHeight="1" thickBot="1">
      <c r="A41" s="425"/>
      <c r="B41" s="425"/>
      <c r="C41" s="427"/>
      <c r="D41" s="427"/>
      <c r="E41" s="427"/>
      <c r="F41" s="425"/>
      <c r="G41" s="427"/>
      <c r="H41" s="234"/>
    </row>
    <row r="42" spans="1:8" ht="15.75" customHeight="1" thickBot="1">
      <c r="A42" s="186" t="s">
        <v>486</v>
      </c>
      <c r="B42" s="235">
        <v>37872</v>
      </c>
      <c r="C42" s="236" t="s">
        <v>527</v>
      </c>
      <c r="D42" s="236">
        <v>100000000</v>
      </c>
      <c r="E42" s="237">
        <v>37872</v>
      </c>
      <c r="F42" s="235">
        <v>39699</v>
      </c>
      <c r="G42" s="238">
        <v>40000000</v>
      </c>
      <c r="H42" s="236">
        <v>100000000</v>
      </c>
    </row>
    <row r="43" spans="1:8" s="163" customFormat="1" ht="20.25" customHeight="1" thickBot="1">
      <c r="A43" s="191" t="s">
        <v>463</v>
      </c>
      <c r="B43" s="192" t="s">
        <v>109</v>
      </c>
      <c r="C43" s="193" t="s">
        <v>109</v>
      </c>
      <c r="D43" s="194">
        <f>SUM(D42)</f>
        <v>100000000</v>
      </c>
      <c r="E43" s="195" t="s">
        <v>109</v>
      </c>
      <c r="F43" s="196" t="s">
        <v>109</v>
      </c>
      <c r="G43" s="194" t="s">
        <v>109</v>
      </c>
      <c r="H43" s="193">
        <f>SUM(H42)</f>
        <v>100000000</v>
      </c>
    </row>
    <row r="44" spans="1:7" ht="12.75">
      <c r="A44" s="239"/>
      <c r="B44" s="240"/>
      <c r="D44" s="240"/>
      <c r="E44" s="240"/>
      <c r="F44" s="240"/>
      <c r="G44" s="240"/>
    </row>
    <row r="45" spans="1:7" s="163" customFormat="1" ht="18.75" thickBot="1">
      <c r="A45" s="241" t="s">
        <v>528</v>
      </c>
      <c r="G45" s="197"/>
    </row>
    <row r="46" spans="1:8" s="65" customFormat="1" ht="15.75" customHeight="1">
      <c r="A46" s="428" t="s">
        <v>478</v>
      </c>
      <c r="B46" s="424" t="s">
        <v>529</v>
      </c>
      <c r="C46" s="426" t="s">
        <v>480</v>
      </c>
      <c r="D46" s="426" t="s">
        <v>530</v>
      </c>
      <c r="E46" s="426" t="s">
        <v>482</v>
      </c>
      <c r="F46" s="424" t="s">
        <v>524</v>
      </c>
      <c r="G46" s="426" t="s">
        <v>109</v>
      </c>
      <c r="H46" s="426" t="s">
        <v>531</v>
      </c>
    </row>
    <row r="47" spans="1:8" s="65" customFormat="1" ht="24" customHeight="1" thickBot="1">
      <c r="A47" s="429"/>
      <c r="B47" s="425"/>
      <c r="C47" s="427"/>
      <c r="D47" s="427"/>
      <c r="E47" s="427"/>
      <c r="F47" s="425"/>
      <c r="G47" s="427"/>
      <c r="H47" s="427"/>
    </row>
    <row r="48" spans="1:10" ht="15.75" customHeight="1">
      <c r="A48" s="166" t="s">
        <v>532</v>
      </c>
      <c r="B48" s="166" t="s">
        <v>533</v>
      </c>
      <c r="C48" s="168" t="s">
        <v>534</v>
      </c>
      <c r="D48" s="168">
        <v>827000000</v>
      </c>
      <c r="E48" s="242" t="s">
        <v>491</v>
      </c>
      <c r="F48" s="243">
        <v>39994</v>
      </c>
      <c r="G48" s="168"/>
      <c r="H48" s="168">
        <f>D48</f>
        <v>827000000</v>
      </c>
      <c r="J48" s="160"/>
    </row>
    <row r="49" spans="1:8" ht="15.75" customHeight="1" thickBot="1">
      <c r="A49" s="244" t="s">
        <v>532</v>
      </c>
      <c r="B49" s="245" t="s">
        <v>533</v>
      </c>
      <c r="C49" s="246" t="s">
        <v>535</v>
      </c>
      <c r="D49" s="247">
        <v>529408000</v>
      </c>
      <c r="E49" s="248" t="s">
        <v>492</v>
      </c>
      <c r="F49" s="249">
        <v>39994</v>
      </c>
      <c r="G49" s="250"/>
      <c r="H49" s="246">
        <f>D49</f>
        <v>529408000</v>
      </c>
    </row>
    <row r="50" spans="1:8" s="163" customFormat="1" ht="20.25" customHeight="1" thickBot="1">
      <c r="A50" s="191" t="s">
        <v>463</v>
      </c>
      <c r="B50" s="192" t="s">
        <v>109</v>
      </c>
      <c r="C50" s="193" t="s">
        <v>109</v>
      </c>
      <c r="D50" s="194">
        <f>SUM(D48:D49)</f>
        <v>1356408000</v>
      </c>
      <c r="E50" s="251" t="s">
        <v>109</v>
      </c>
      <c r="F50" s="252" t="s">
        <v>109</v>
      </c>
      <c r="G50" s="253" t="s">
        <v>109</v>
      </c>
      <c r="H50" s="194">
        <f>SUM(H48:H49)</f>
        <v>1356408000</v>
      </c>
    </row>
    <row r="52" ht="12.75">
      <c r="H52" s="160"/>
    </row>
    <row r="54" spans="3:8" ht="12.75">
      <c r="C54" s="160"/>
      <c r="H54" s="160"/>
    </row>
    <row r="55" spans="7:8" ht="12.75">
      <c r="G55" s="59"/>
      <c r="H55" s="160"/>
    </row>
  </sheetData>
  <sheetProtection/>
  <mergeCells count="33">
    <mergeCell ref="F40:F41"/>
    <mergeCell ref="B40:B41"/>
    <mergeCell ref="C40:C41"/>
    <mergeCell ref="D40:D41"/>
    <mergeCell ref="E40:E41"/>
    <mergeCell ref="H46:H47"/>
    <mergeCell ref="G40:G41"/>
    <mergeCell ref="A46:A47"/>
    <mergeCell ref="B46:B47"/>
    <mergeCell ref="C46:C47"/>
    <mergeCell ref="D46:D47"/>
    <mergeCell ref="E46:E47"/>
    <mergeCell ref="F46:F47"/>
    <mergeCell ref="G46:G47"/>
    <mergeCell ref="A40:A41"/>
    <mergeCell ref="H6:H7"/>
    <mergeCell ref="A18:A19"/>
    <mergeCell ref="B18:B19"/>
    <mergeCell ref="C18:C19"/>
    <mergeCell ref="D18:D19"/>
    <mergeCell ref="E18:E19"/>
    <mergeCell ref="F18:F19"/>
    <mergeCell ref="G18:G19"/>
    <mergeCell ref="H18:H19"/>
    <mergeCell ref="A2:D2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31" right="0" top="0.42" bottom="0.3937007874015748" header="0.24" footer="0.5118110236220472"/>
  <pageSetup horizontalDpi="600" verticalDpi="600" orientation="landscape" paperSize="9" scale="82" r:id="rId3"/>
  <rowBreaks count="1" manualBreakCount="1">
    <brk id="35" max="255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Ondrusova</dc:creator>
  <cp:keywords/>
  <dc:description/>
  <cp:lastModifiedBy>Ostrochovska</cp:lastModifiedBy>
  <cp:lastPrinted>2008-10-01T05:14:51Z</cp:lastPrinted>
  <dcterms:created xsi:type="dcterms:W3CDTF">2008-04-22T06:06:21Z</dcterms:created>
  <dcterms:modified xsi:type="dcterms:W3CDTF">2008-10-06T16:09:30Z</dcterms:modified>
  <cp:category/>
  <cp:version/>
  <cp:contentType/>
  <cp:contentStatus/>
</cp:coreProperties>
</file>